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CHANET Facility\15 . Chantiers\Ministere de la justice\CPH Besancon\Marché travaux\Pièces écrites V3\"/>
    </mc:Choice>
  </mc:AlternateContent>
  <xr:revisionPtr revIDLastSave="0" documentId="13_ncr:1_{885A0958-085F-427D-BAE1-CED33F96F84C}" xr6:coauthVersionLast="47" xr6:coauthVersionMax="47" xr10:uidLastSave="{00000000-0000-0000-0000-000000000000}"/>
  <bookViews>
    <workbookView xWindow="-38510" yWindow="-110" windowWidth="38620" windowHeight="212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8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26" i="2" l="1"/>
  <c r="J117" i="2"/>
  <c r="J114" i="2"/>
  <c r="J111" i="2"/>
  <c r="J108" i="2"/>
  <c r="J99" i="2"/>
  <c r="J96" i="2"/>
  <c r="J93" i="2"/>
  <c r="J90" i="2"/>
  <c r="J87" i="2"/>
  <c r="J84" i="2"/>
  <c r="J81" i="2"/>
  <c r="F122" i="2" l="1"/>
  <c r="F104" i="2"/>
  <c r="J33" i="2" l="1"/>
  <c r="J45" i="2"/>
  <c r="J39" i="2"/>
  <c r="J30" i="2" l="1"/>
  <c r="J27" i="2"/>
  <c r="J8" i="2"/>
  <c r="F14" i="2" s="1"/>
  <c r="J71" i="2"/>
  <c r="J68" i="2"/>
  <c r="J65" i="2"/>
  <c r="J55" i="2"/>
  <c r="F61" i="2" s="1"/>
  <c r="J42" i="2"/>
  <c r="J36" i="2"/>
  <c r="J17" i="2"/>
  <c r="F23" i="2" s="1"/>
  <c r="F54" i="6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F77" i="2" l="1"/>
  <c r="F51" i="2"/>
  <c r="AA1" i="3"/>
  <c r="AA37" i="3" s="1"/>
  <c r="F127" i="2" l="1"/>
  <c r="F128" i="2" s="1"/>
  <c r="AA33" i="3"/>
  <c r="AA3" i="3"/>
  <c r="AA4" i="3" s="1"/>
  <c r="AA5" i="3" s="1"/>
  <c r="AA27" i="3" l="1"/>
  <c r="AA42" i="3"/>
  <c r="AA12" i="3"/>
  <c r="AA7" i="3" s="1"/>
  <c r="AA43" i="3" s="1"/>
  <c r="AA18" i="3"/>
  <c r="AA10" i="3" s="1"/>
  <c r="AA32" i="3"/>
  <c r="AA15" i="3"/>
  <c r="AA6" i="3"/>
  <c r="AA13" i="3" l="1"/>
  <c r="AA14" i="3" s="1"/>
  <c r="AA23" i="3"/>
  <c r="AA24" i="3"/>
  <c r="AA19" i="3"/>
  <c r="AA95" i="3" s="1"/>
  <c r="AA91" i="3" s="1"/>
  <c r="AA51" i="3"/>
  <c r="AA46" i="3"/>
  <c r="AA29" i="3"/>
  <c r="AA28" i="3"/>
  <c r="AA9" i="3"/>
  <c r="AA16" i="3"/>
  <c r="AA17" i="3" s="1"/>
  <c r="AA38" i="3"/>
  <c r="AA11" i="3"/>
  <c r="AA21" i="3"/>
  <c r="AA22" i="3" s="1"/>
  <c r="AA41" i="3"/>
  <c r="AA50" i="3"/>
  <c r="AA34" i="3"/>
  <c r="AA65" i="3" l="1"/>
  <c r="AA57" i="3" s="1"/>
  <c r="AA45" i="3" s="1"/>
  <c r="AA26" i="3" s="1"/>
  <c r="AA93" i="3"/>
  <c r="AA89" i="3" s="1"/>
  <c r="AA85" i="3" s="1"/>
  <c r="AA80" i="3" s="1"/>
  <c r="AA72" i="3" s="1"/>
  <c r="AA64" i="3" s="1"/>
  <c r="AA56" i="3" s="1"/>
  <c r="AA44" i="3" s="1"/>
  <c r="AA73" i="3"/>
  <c r="AA20" i="3"/>
  <c r="AA69" i="3" s="1"/>
  <c r="AA61" i="3" s="1"/>
  <c r="AA53" i="3" s="1"/>
  <c r="AA36" i="3" s="1"/>
  <c r="AA35" i="3"/>
  <c r="AA87" i="3"/>
  <c r="AA83" i="3" s="1"/>
  <c r="AA76" i="3" s="1"/>
  <c r="AA68" i="3" s="1"/>
  <c r="AA60" i="3" s="1"/>
  <c r="AA52" i="3" s="1"/>
  <c r="AA94" i="3"/>
  <c r="AA90" i="3" s="1"/>
  <c r="AA82" i="3"/>
  <c r="AA75" i="3"/>
  <c r="AA67" i="3" s="1"/>
  <c r="AA59" i="3" s="1"/>
  <c r="AA49" i="3" s="1"/>
  <c r="AA31" i="3" s="1"/>
  <c r="AA96" i="3"/>
  <c r="AA92" i="3" s="1"/>
  <c r="AA39" i="3" s="1"/>
  <c r="AA71" i="3"/>
  <c r="AA63" i="3" s="1"/>
  <c r="AA55" i="3" s="1"/>
  <c r="AA40" i="3" s="1"/>
  <c r="AA79" i="3"/>
  <c r="AA47" i="3"/>
  <c r="AA25" i="3" l="1"/>
  <c r="AA77" i="3"/>
  <c r="AA30" i="3"/>
  <c r="AA86" i="3"/>
  <c r="AA81" i="3" s="1"/>
  <c r="AA74" i="3" s="1"/>
  <c r="AA66" i="3" s="1"/>
  <c r="AA58" i="3" s="1"/>
  <c r="AA48" i="3" s="1"/>
  <c r="AA88" i="3"/>
  <c r="AA84" i="3" s="1"/>
  <c r="AA78" i="3" s="1"/>
  <c r="AA70" i="3" s="1"/>
  <c r="AA62" i="3" s="1"/>
  <c r="AA54" i="3" s="1"/>
  <c r="AA98" i="3" l="1"/>
  <c r="AA2" i="3" s="1"/>
</calcChain>
</file>

<file path=xl/sharedStrings.xml><?xml version="1.0" encoding="utf-8"?>
<sst xmlns="http://schemas.openxmlformats.org/spreadsheetml/2006/main" count="323" uniqueCount="187">
  <si>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</si>
  <si>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</si>
  <si>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</si>
  <si>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</si>
  <si>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</si>
  <si>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</si>
  <si>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</si>
  <si>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</si>
  <si>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</si>
  <si>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</si>
  <si>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</si>
  <si>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</si>
  <si>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</si>
  <si>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</si>
  <si>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Niveau</t>
  </si>
  <si>
    <t>Code</t>
  </si>
  <si>
    <t>Désignation</t>
  </si>
  <si>
    <t>Qté</t>
  </si>
  <si>
    <t>Qté
Entr.</t>
  </si>
  <si>
    <t>P.U. HT</t>
  </si>
  <si>
    <t>P.T. HT</t>
  </si>
  <si>
    <t>Lot n°2</t>
  </si>
  <si>
    <t>PLATRERIE - PEINTURE - FAUX-PLAFOND</t>
  </si>
  <si>
    <t>Description des ouvrages</t>
  </si>
  <si>
    <t>9.UMOD</t>
  </si>
  <si>
    <t>Mode de métré : Au mètre carré</t>
  </si>
  <si>
    <t>9.L</t>
  </si>
  <si>
    <t>5.&amp;</t>
  </si>
  <si>
    <t>Total H.T. :</t>
  </si>
  <si>
    <t>Total T.V.A. (20%) :</t>
  </si>
  <si>
    <t>Total T.T.C. :</t>
  </si>
  <si>
    <t>Unité</t>
  </si>
  <si>
    <t>Plafonds</t>
  </si>
  <si>
    <t>Murs</t>
  </si>
  <si>
    <t>Ratissage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</si>
  <si>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</si>
  <si>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</si>
  <si>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</si>
  <si>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</si>
  <si>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</si>
  <si>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</si>
  <si>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</si>
  <si>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</si>
  <si>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</si>
  <si>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</si>
  <si>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</si>
  <si>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</si>
  <si>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</si>
  <si>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</si>
  <si>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</si>
  <si>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</si>
  <si>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</si>
  <si>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</si>
  <si>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</si>
  <si>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</si>
  <si>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</si>
  <si>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</si>
  <si>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</si>
  <si>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</si>
  <si>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</si>
  <si>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</si>
  <si>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</si>
  <si>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</si>
  <si>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</si>
  <si>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</si>
  <si>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</si>
  <si>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</si>
  <si>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AMENAGEMENT D'UNE SALLE D'AUDIENCE</t>
  </si>
  <si>
    <t>2022-0615</t>
  </si>
  <si>
    <t>13/09/2023</t>
  </si>
  <si>
    <t>DCE</t>
  </si>
  <si>
    <t>2 place de Verdun</t>
  </si>
  <si>
    <t>38000 GRENOBLE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</si>
  <si>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</si>
  <si>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</si>
  <si>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</si>
  <si>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</si>
  <si>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</si>
  <si>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</si>
  <si>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</si>
  <si>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</si>
  <si>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</si>
  <si>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</si>
  <si>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</si>
  <si>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</si>
  <si>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</si>
  <si>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</si>
  <si>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</si>
  <si>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</si>
  <si>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</si>
  <si>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</si>
  <si>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</si>
  <si>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</si>
  <si>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</si>
  <si>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</si>
  <si>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</si>
  <si>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</si>
  <si>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</si>
  <si>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</si>
  <si>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</si>
  <si>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</si>
  <si>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</si>
  <si>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</si>
  <si>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</si>
  <si>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</si>
  <si>
    <t xml:space="preserve">MAITRE D'OUVRAGE
Ministère de la justice
DIRSG Grand Centre
Département immobilier de DIJON
</t>
  </si>
  <si>
    <t>MAITRE D'OEUVRE : 
    DECHANET Facility
    85 Rue Berbisey
    21000 DIJON</t>
  </si>
  <si>
    <t>Lot n°1</t>
  </si>
  <si>
    <t>1.A</t>
  </si>
  <si>
    <t>1.A.1</t>
  </si>
  <si>
    <t>Ouvrages bois / Divers - peinture satinée - Finition B</t>
  </si>
  <si>
    <t>Peinture satinée - Finition B – Couleur</t>
  </si>
  <si>
    <t>Mode de métré : Au Forfait</t>
  </si>
  <si>
    <t>Ft</t>
  </si>
  <si>
    <t>Sols</t>
  </si>
  <si>
    <t>1.B</t>
  </si>
  <si>
    <t>1.B.1</t>
  </si>
  <si>
    <t>1.C</t>
  </si>
  <si>
    <t>1.C.1</t>
  </si>
  <si>
    <t>1.D</t>
  </si>
  <si>
    <t>1.D.1</t>
  </si>
  <si>
    <t>Enduit de ragréage intérieur</t>
  </si>
  <si>
    <r>
      <rPr>
        <b/>
        <sz val="14"/>
        <color theme="1"/>
        <rFont val="Arial"/>
        <family val="2"/>
      </rPr>
      <t>Conseil de Prud'hommes BESANCON</t>
    </r>
    <r>
      <rPr>
        <sz val="14"/>
        <color theme="1"/>
        <rFont val="Arial"/>
        <family val="2"/>
      </rPr>
      <t xml:space="preserve">
Mise en accessibilité
</t>
    </r>
  </si>
  <si>
    <t>1 Ter, rue Delavelle – 25000 BESANCON</t>
  </si>
  <si>
    <t>Access_CPH</t>
  </si>
  <si>
    <t>Curage des Sanitaires</t>
  </si>
  <si>
    <t>Localisation : Sanitaires</t>
  </si>
  <si>
    <t>Curage</t>
  </si>
  <si>
    <t>Démolition et dépose du cloisonnements non conservés, de l'ameublement non conservé, du plafond non conservé, du sol non conservé</t>
  </si>
  <si>
    <t>Plafonds en dalle minérales de 600 x 600 mm sur ossature apparente - Hygiene</t>
  </si>
  <si>
    <t>Préparation avant pose de faience</t>
  </si>
  <si>
    <t>Caisson  technique en plaque de platre</t>
  </si>
  <si>
    <t>Trappe de visites - Gaine technique</t>
  </si>
  <si>
    <t>Revêtement mural faience</t>
  </si>
  <si>
    <t>Localisation : Ensemble des plinthes, contour de portes, menuiseries, radiateurs, moulures, dans l’espace sanitaire</t>
  </si>
  <si>
    <t xml:space="preserve">Dépose de revetements de sol </t>
  </si>
  <si>
    <t>Revêtement de carrelage</t>
  </si>
  <si>
    <t>PLATRERIE - PEINTURE - REVETEMENTS - MENUISERIE</t>
  </si>
  <si>
    <t>Mode de métré : A l'unité</t>
  </si>
  <si>
    <t xml:space="preserve">Bloc-porte EI30 - 204x103 cm </t>
  </si>
  <si>
    <t>1.C.2</t>
  </si>
  <si>
    <t>1.C.3</t>
  </si>
  <si>
    <t>1.C.4</t>
  </si>
  <si>
    <t>1.C.5</t>
  </si>
  <si>
    <t>1.C.6</t>
  </si>
  <si>
    <t>1.C.7</t>
  </si>
  <si>
    <t>1.E</t>
  </si>
  <si>
    <t>1.E.1</t>
  </si>
  <si>
    <t>1.E.2</t>
  </si>
  <si>
    <t>1.E.3</t>
  </si>
  <si>
    <t>SIGNALETIQUE HORIZONTALE</t>
  </si>
  <si>
    <t>Bande d’éveil podotactile adhésive</t>
  </si>
  <si>
    <t>Ens</t>
  </si>
  <si>
    <t>Mode de métré : L'ensemble</t>
  </si>
  <si>
    <t>Localisation : Accès Principale</t>
  </si>
  <si>
    <t>Nez de marches antidérapants</t>
  </si>
  <si>
    <t>ml</t>
  </si>
  <si>
    <t>Mode de métré : Au mètre linéaire</t>
  </si>
  <si>
    <t>Contraste visuel marche</t>
  </si>
  <si>
    <t>Bande d’éveil podotactile adhésive intérieure RDC à R+1</t>
  </si>
  <si>
    <t>Localisation : Escalier intérieur</t>
  </si>
  <si>
    <t>[OPTION] Bande d’éveil podotactile adhésive intérieure R+1 à R+2</t>
  </si>
  <si>
    <t>Contraste visuel marche  intérieure RDC à R+1</t>
  </si>
  <si>
    <t>[OPTION] Contraste visuel marche  intérieure RD+1 à R+2</t>
  </si>
  <si>
    <t>SIGNALETIQUE VERTICALE</t>
  </si>
  <si>
    <t>Signalisation sur surface vitrée</t>
  </si>
  <si>
    <t>Affichage de redirection vers accès PMR</t>
  </si>
  <si>
    <t>Affichage accès PMR</t>
  </si>
  <si>
    <t>Localisation : Portillon accès secondaire</t>
  </si>
  <si>
    <t>Affichage WC PMR</t>
  </si>
  <si>
    <t>Mode de métré : A l'Unité</t>
  </si>
  <si>
    <t>Localisation : Porte WC</t>
  </si>
  <si>
    <t>PLATRERIE - PEINTURE - REVETEMENTS - SIGNALETIQUES</t>
  </si>
  <si>
    <t>Total du lot PLATRERIE - PEINTURE - REVETEMENT DE SOL - SIGNALETIQUES -  DIVERS</t>
  </si>
  <si>
    <t>1.F</t>
  </si>
  <si>
    <t>1.F.1</t>
  </si>
  <si>
    <t>1.F.2</t>
  </si>
  <si>
    <t>1.F.3</t>
  </si>
  <si>
    <t>1.F.4</t>
  </si>
  <si>
    <t>1.F.5</t>
  </si>
  <si>
    <t>1.F.6</t>
  </si>
  <si>
    <t>1.F.7</t>
  </si>
  <si>
    <t>1.G</t>
  </si>
  <si>
    <t>1.G.1</t>
  </si>
  <si>
    <t>1.G.2</t>
  </si>
  <si>
    <t>1.G.3</t>
  </si>
  <si>
    <t>1.G.4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</si>
</sst>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6" xfId="0" applyFont="1" applyBorder="1" applyAlignment="1">
      <alignment horizontal="right" vertical="top" wrapText="1"/>
    </xf>
    <xf numFmtId="4" fontId="11" fillId="0" borderId="6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6" xfId="0" applyNumberFormat="1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6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164" fontId="9" fillId="0" borderId="5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164" fontId="9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0" fillId="0" borderId="0" xfId="0"/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8" xfId="0" applyNumberFormat="1" applyFont="1" applyBorder="1" applyAlignment="1">
      <alignment horizontal="right" vertical="top" wrapText="1"/>
    </xf>
    <xf numFmtId="164" fontId="9" fillId="0" borderId="9" xfId="0" applyNumberFormat="1" applyFont="1" applyBorder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/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3" name="Picture 2" descr="{f074f572-8fed-4c07-b4b5-2579a864b90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629275"/>
          <a:ext cx="889000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Paramètres!C3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422731</xdr:colOff>
      <xdr:row>26</xdr:row>
      <xdr:rowOff>12359</xdr:rowOff>
    </xdr:from>
    <xdr:to>
      <xdr:col>7</xdr:col>
      <xdr:colOff>578657</xdr:colOff>
      <xdr:row>41</xdr:row>
      <xdr:rowOff>62784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80BC73FD-3586-4D4D-BC59-6DD9A1ED1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489781" y="2984159"/>
          <a:ext cx="2930876" cy="1764925"/>
        </a:xfrm>
        <a:prstGeom prst="rect">
          <a:avLst/>
        </a:prstGeom>
      </xdr:spPr>
    </xdr:pic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6A89F64D-B112-44BE-97BB-0D96CB2D4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8AB4AA1A-D62B-4347-8756-D6ED11034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T86"/>
  <sheetViews>
    <sheetView showGridLines="0" view="pageLayout" topLeftCell="C25" zoomScaleNormal="100" workbookViewId="0">
      <selection activeCell="I53" sqref="I53"/>
    </sheetView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3"/>
      <c r="E1" s="3"/>
      <c r="F1" s="3"/>
      <c r="G1" s="3"/>
      <c r="H1" s="3"/>
      <c r="I1" s="4"/>
    </row>
    <row r="2" spans="2:9" ht="9" customHeight="1" x14ac:dyDescent="0.35">
      <c r="B2" s="5"/>
      <c r="C2" s="6"/>
      <c r="D2" s="7"/>
      <c r="E2" s="76"/>
      <c r="F2" s="76"/>
      <c r="G2" s="76"/>
      <c r="H2" s="76"/>
      <c r="I2" s="8"/>
    </row>
    <row r="3" spans="2:9" ht="9" customHeight="1" x14ac:dyDescent="0.35">
      <c r="B3" s="5"/>
      <c r="C3" s="6"/>
      <c r="D3" s="7"/>
      <c r="E3" s="76"/>
      <c r="F3" s="76"/>
      <c r="G3" s="76"/>
      <c r="H3" s="76"/>
      <c r="I3" s="8"/>
    </row>
    <row r="4" spans="2:9" ht="9" customHeight="1" x14ac:dyDescent="0.35">
      <c r="B4" s="5"/>
      <c r="C4" s="6"/>
      <c r="D4" s="7"/>
      <c r="E4" s="76"/>
      <c r="F4" s="76"/>
      <c r="G4" s="76"/>
      <c r="H4" s="76"/>
      <c r="I4" s="8"/>
    </row>
    <row r="5" spans="2:9" ht="9" customHeight="1" x14ac:dyDescent="0.35">
      <c r="B5" s="5"/>
      <c r="C5" s="6"/>
      <c r="D5" s="7"/>
      <c r="E5" s="76"/>
      <c r="F5" s="76"/>
      <c r="G5" s="76"/>
      <c r="H5" s="76"/>
      <c r="I5" s="8"/>
    </row>
    <row r="6" spans="2:9" ht="9" customHeight="1" x14ac:dyDescent="0.35">
      <c r="B6" s="5"/>
      <c r="C6" s="6"/>
      <c r="D6" s="7"/>
      <c r="E6" s="76"/>
      <c r="F6" s="76"/>
      <c r="G6" s="76"/>
      <c r="H6" s="76"/>
      <c r="I6" s="8"/>
    </row>
    <row r="7" spans="2:9" ht="9" customHeight="1" x14ac:dyDescent="0.35">
      <c r="B7" s="5"/>
      <c r="C7" s="6"/>
      <c r="D7" s="7"/>
      <c r="E7" s="76"/>
      <c r="F7" s="76"/>
      <c r="G7" s="76"/>
      <c r="H7" s="76"/>
      <c r="I7" s="8"/>
    </row>
    <row r="8" spans="2:9" ht="9" customHeight="1" x14ac:dyDescent="0.35">
      <c r="B8" s="5"/>
      <c r="C8" s="6"/>
      <c r="D8" s="7"/>
      <c r="E8" s="76"/>
      <c r="F8" s="76"/>
      <c r="G8" s="76"/>
      <c r="H8" s="76"/>
      <c r="I8" s="8"/>
    </row>
    <row r="9" spans="2:9" ht="9" customHeight="1" x14ac:dyDescent="0.35">
      <c r="B9" s="5"/>
      <c r="C9" s="6"/>
      <c r="D9" s="7"/>
      <c r="E9" s="76"/>
      <c r="F9" s="76"/>
      <c r="G9" s="76"/>
      <c r="H9" s="76"/>
      <c r="I9" s="8"/>
    </row>
    <row r="10" spans="2:9" ht="9" customHeight="1" x14ac:dyDescent="0.35">
      <c r="B10" s="5"/>
      <c r="C10" s="6"/>
      <c r="D10" s="7"/>
      <c r="E10" s="76"/>
      <c r="F10" s="76"/>
      <c r="G10" s="76"/>
      <c r="H10" s="76"/>
      <c r="I10" s="8"/>
    </row>
    <row r="11" spans="2:9" ht="9" customHeight="1" x14ac:dyDescent="0.35">
      <c r="B11" s="5"/>
      <c r="C11" s="6"/>
      <c r="D11" s="7"/>
      <c r="E11" s="77" t="s">
        <v>122</v>
      </c>
      <c r="F11" s="77"/>
      <c r="G11" s="77"/>
      <c r="H11" s="77"/>
      <c r="I11" s="8"/>
    </row>
    <row r="12" spans="2:9" ht="9" customHeight="1" x14ac:dyDescent="0.35">
      <c r="B12" s="5"/>
      <c r="C12" s="6"/>
      <c r="D12" s="7"/>
      <c r="E12" s="77"/>
      <c r="F12" s="77"/>
      <c r="G12" s="77"/>
      <c r="H12" s="77"/>
      <c r="I12" s="8"/>
    </row>
    <row r="13" spans="2:9" ht="9" customHeight="1" x14ac:dyDescent="0.35">
      <c r="B13" s="5"/>
      <c r="C13" s="6"/>
      <c r="D13" s="7"/>
      <c r="E13" s="77"/>
      <c r="F13" s="77"/>
      <c r="G13" s="77"/>
      <c r="H13" s="77"/>
      <c r="I13" s="8"/>
    </row>
    <row r="14" spans="2:9" ht="9" customHeight="1" x14ac:dyDescent="0.35">
      <c r="B14" s="5"/>
      <c r="C14" s="6"/>
      <c r="D14" s="7"/>
      <c r="E14" s="77"/>
      <c r="F14" s="77"/>
      <c r="G14" s="77"/>
      <c r="H14" s="77"/>
      <c r="I14" s="8"/>
    </row>
    <row r="15" spans="2:9" ht="9" customHeight="1" x14ac:dyDescent="0.35">
      <c r="B15" s="5"/>
      <c r="C15" s="6"/>
      <c r="D15" s="7"/>
      <c r="E15" s="77"/>
      <c r="F15" s="77"/>
      <c r="G15" s="77"/>
      <c r="H15" s="77"/>
      <c r="I15" s="8"/>
    </row>
    <row r="16" spans="2:9" ht="9" customHeight="1" x14ac:dyDescent="0.35">
      <c r="B16" s="5"/>
      <c r="C16" s="6"/>
      <c r="D16" s="7"/>
      <c r="E16" s="77"/>
      <c r="F16" s="77"/>
      <c r="G16" s="77"/>
      <c r="H16" s="77"/>
      <c r="I16" s="8"/>
    </row>
    <row r="17" spans="2:9" ht="9" customHeight="1" x14ac:dyDescent="0.35">
      <c r="B17" s="5"/>
      <c r="C17" s="6"/>
      <c r="D17" s="7"/>
      <c r="E17" s="77"/>
      <c r="F17" s="77"/>
      <c r="G17" s="77"/>
      <c r="H17" s="77"/>
      <c r="I17" s="8"/>
    </row>
    <row r="18" spans="2:9" ht="9" customHeight="1" x14ac:dyDescent="0.35">
      <c r="B18" s="5"/>
      <c r="C18" s="6"/>
      <c r="D18" s="7"/>
      <c r="E18" s="77"/>
      <c r="F18" s="77"/>
      <c r="G18" s="77"/>
      <c r="H18" s="77"/>
      <c r="I18" s="8"/>
    </row>
    <row r="19" spans="2:9" ht="9" customHeight="1" x14ac:dyDescent="0.35">
      <c r="B19" s="5"/>
      <c r="C19" s="6"/>
      <c r="D19" s="7"/>
      <c r="E19" s="77"/>
      <c r="F19" s="77"/>
      <c r="G19" s="77"/>
      <c r="H19" s="77"/>
      <c r="I19" s="8"/>
    </row>
    <row r="20" spans="2:9" ht="9" customHeight="1" x14ac:dyDescent="0.35">
      <c r="B20" s="5"/>
      <c r="C20" s="6"/>
      <c r="D20" s="7"/>
      <c r="E20" s="77" t="s">
        <v>123</v>
      </c>
      <c r="F20" s="77"/>
      <c r="G20" s="77"/>
      <c r="H20" s="77"/>
      <c r="I20" s="8"/>
    </row>
    <row r="21" spans="2:9" ht="9" customHeight="1" x14ac:dyDescent="0.35">
      <c r="B21" s="5"/>
      <c r="C21" s="6"/>
      <c r="D21" s="7"/>
      <c r="E21" s="77"/>
      <c r="F21" s="77"/>
      <c r="G21" s="77"/>
      <c r="H21" s="77"/>
      <c r="I21" s="8"/>
    </row>
    <row r="22" spans="2:9" ht="9" customHeight="1" x14ac:dyDescent="0.35">
      <c r="B22" s="5"/>
      <c r="C22" s="6"/>
      <c r="D22" s="7"/>
      <c r="E22" s="77"/>
      <c r="F22" s="77"/>
      <c r="G22" s="77"/>
      <c r="H22" s="77"/>
      <c r="I22" s="8"/>
    </row>
    <row r="23" spans="2:9" ht="9" customHeight="1" x14ac:dyDescent="0.35">
      <c r="B23" s="5"/>
      <c r="C23" s="6"/>
      <c r="D23" s="7"/>
      <c r="E23" s="77"/>
      <c r="F23" s="77"/>
      <c r="G23" s="77"/>
      <c r="H23" s="77"/>
      <c r="I23" s="8"/>
    </row>
    <row r="24" spans="2:9" ht="9" customHeight="1" x14ac:dyDescent="0.35">
      <c r="B24" s="5"/>
      <c r="C24" s="6"/>
      <c r="D24" s="7"/>
      <c r="E24" s="77"/>
      <c r="F24" s="77"/>
      <c r="G24" s="77"/>
      <c r="H24" s="77"/>
      <c r="I24" s="8"/>
    </row>
    <row r="25" spans="2:9" ht="9" customHeight="1" x14ac:dyDescent="0.35">
      <c r="B25" s="5"/>
      <c r="C25" s="6"/>
      <c r="D25" s="7"/>
      <c r="E25" s="77"/>
      <c r="F25" s="77"/>
      <c r="G25" s="77"/>
      <c r="H25" s="77"/>
      <c r="I25" s="8"/>
    </row>
    <row r="26" spans="2:9" ht="9" customHeight="1" x14ac:dyDescent="0.35">
      <c r="B26" s="5"/>
      <c r="C26" s="6"/>
      <c r="D26" s="7"/>
      <c r="E26" s="77"/>
      <c r="F26" s="77"/>
      <c r="G26" s="77"/>
      <c r="H26" s="77"/>
      <c r="I26" s="8"/>
    </row>
    <row r="27" spans="2:9" ht="9" customHeight="1" x14ac:dyDescent="0.35">
      <c r="B27" s="5"/>
      <c r="C27" s="6"/>
      <c r="D27" s="7"/>
      <c r="E27" s="77"/>
      <c r="F27" s="77"/>
      <c r="G27" s="77"/>
      <c r="H27" s="77"/>
      <c r="I27" s="8"/>
    </row>
    <row r="28" spans="2:9" ht="9" customHeight="1" x14ac:dyDescent="0.35">
      <c r="B28" s="5"/>
      <c r="C28" s="6"/>
      <c r="D28" s="7"/>
      <c r="E28" s="76"/>
      <c r="F28" s="76"/>
      <c r="G28" s="76"/>
      <c r="H28" s="76"/>
      <c r="I28" s="8"/>
    </row>
    <row r="29" spans="2:9" ht="9" customHeight="1" x14ac:dyDescent="0.35">
      <c r="B29" s="5"/>
      <c r="C29" s="6"/>
      <c r="D29" s="7"/>
      <c r="E29" s="76"/>
      <c r="F29" s="76"/>
      <c r="G29" s="76"/>
      <c r="H29" s="76"/>
      <c r="I29" s="8"/>
    </row>
    <row r="30" spans="2:9" ht="9" customHeight="1" x14ac:dyDescent="0.35">
      <c r="B30" s="5"/>
      <c r="C30" s="6"/>
      <c r="D30" s="7"/>
      <c r="E30" s="76"/>
      <c r="F30" s="76"/>
      <c r="G30" s="76"/>
      <c r="H30" s="76"/>
      <c r="I30" s="8"/>
    </row>
    <row r="31" spans="2:9" ht="9" customHeight="1" x14ac:dyDescent="0.35">
      <c r="B31" s="5"/>
      <c r="C31" s="6"/>
      <c r="D31" s="7"/>
      <c r="E31" s="76"/>
      <c r="F31" s="76"/>
      <c r="G31" s="76"/>
      <c r="H31" s="76"/>
      <c r="I31" s="8"/>
    </row>
    <row r="32" spans="2:9" ht="9" customHeight="1" x14ac:dyDescent="0.35">
      <c r="B32" s="5"/>
      <c r="C32" s="6"/>
      <c r="D32" s="7"/>
      <c r="E32" s="76"/>
      <c r="F32" s="76"/>
      <c r="G32" s="76"/>
      <c r="H32" s="76"/>
      <c r="I32" s="8"/>
    </row>
    <row r="33" spans="2:9" ht="9" customHeight="1" x14ac:dyDescent="0.35">
      <c r="B33" s="5"/>
      <c r="C33" s="6"/>
      <c r="D33" s="7"/>
      <c r="E33" s="76"/>
      <c r="F33" s="76"/>
      <c r="G33" s="76"/>
      <c r="H33" s="76"/>
      <c r="I33" s="8"/>
    </row>
    <row r="34" spans="2:9" ht="9" customHeight="1" x14ac:dyDescent="0.35">
      <c r="B34" s="5"/>
      <c r="C34" s="6"/>
      <c r="D34" s="7"/>
      <c r="E34" s="76"/>
      <c r="F34" s="76"/>
      <c r="G34" s="76"/>
      <c r="H34" s="76"/>
      <c r="I34" s="8"/>
    </row>
    <row r="35" spans="2:9" ht="9" customHeight="1" x14ac:dyDescent="0.35">
      <c r="B35" s="5"/>
      <c r="C35" s="6"/>
      <c r="D35" s="7"/>
      <c r="E35" s="76"/>
      <c r="F35" s="76"/>
      <c r="G35" s="76"/>
      <c r="H35" s="76"/>
      <c r="I35" s="8"/>
    </row>
    <row r="36" spans="2:9" ht="9" customHeight="1" x14ac:dyDescent="0.35">
      <c r="B36" s="5"/>
      <c r="C36" s="6"/>
      <c r="D36" s="7"/>
      <c r="E36" s="76"/>
      <c r="F36" s="76"/>
      <c r="G36" s="76"/>
      <c r="H36" s="76"/>
      <c r="I36" s="8"/>
    </row>
    <row r="37" spans="2:9" ht="9" customHeight="1" x14ac:dyDescent="0.35">
      <c r="B37" s="5"/>
      <c r="C37" s="6"/>
      <c r="D37" s="7"/>
      <c r="E37" s="76"/>
      <c r="F37" s="76"/>
      <c r="G37" s="76"/>
      <c r="H37" s="76"/>
      <c r="I37" s="8"/>
    </row>
    <row r="38" spans="2:9" ht="9" customHeight="1" x14ac:dyDescent="0.35">
      <c r="B38" s="5"/>
      <c r="C38" s="6"/>
      <c r="D38" s="7"/>
      <c r="E38" s="76"/>
      <c r="F38" s="76"/>
      <c r="G38" s="76"/>
      <c r="H38" s="76"/>
      <c r="I38" s="8"/>
    </row>
    <row r="39" spans="2:9" ht="9" customHeight="1" x14ac:dyDescent="0.35">
      <c r="B39" s="5"/>
      <c r="C39" s="6"/>
      <c r="D39" s="7"/>
      <c r="E39" s="76"/>
      <c r="F39" s="76"/>
      <c r="G39" s="76"/>
      <c r="H39" s="76"/>
      <c r="I39" s="8"/>
    </row>
    <row r="40" spans="2:9" ht="9" customHeight="1" x14ac:dyDescent="0.35">
      <c r="B40" s="5"/>
      <c r="C40" s="6"/>
      <c r="D40" s="7"/>
      <c r="E40" s="76"/>
      <c r="F40" s="76"/>
      <c r="G40" s="76"/>
      <c r="H40" s="76"/>
      <c r="I40" s="8"/>
    </row>
    <row r="41" spans="2:9" ht="9" customHeight="1" x14ac:dyDescent="0.35">
      <c r="B41" s="5"/>
      <c r="C41" s="6"/>
      <c r="D41" s="7"/>
      <c r="E41" s="76"/>
      <c r="F41" s="76"/>
      <c r="G41" s="76"/>
      <c r="H41" s="76"/>
      <c r="I41" s="8"/>
    </row>
    <row r="42" spans="2:9" ht="9" customHeight="1" x14ac:dyDescent="0.35">
      <c r="B42" s="5"/>
      <c r="C42" s="6"/>
      <c r="D42" s="7"/>
      <c r="E42" s="76"/>
      <c r="F42" s="76"/>
      <c r="G42" s="76"/>
      <c r="H42" s="76"/>
      <c r="I42" s="8"/>
    </row>
    <row r="43" spans="2:9" ht="9" customHeight="1" x14ac:dyDescent="0.35">
      <c r="B43" s="5"/>
      <c r="C43" s="6"/>
      <c r="D43" s="7"/>
      <c r="E43" s="76"/>
      <c r="F43" s="76"/>
      <c r="G43" s="76"/>
      <c r="H43" s="76"/>
      <c r="I43" s="8"/>
    </row>
    <row r="44" spans="2:9" ht="9" customHeight="1" x14ac:dyDescent="0.35">
      <c r="B44" s="5"/>
      <c r="C44" s="6"/>
      <c r="D44" s="7"/>
      <c r="E44" s="76"/>
      <c r="F44" s="76"/>
      <c r="G44" s="76"/>
      <c r="H44" s="76"/>
      <c r="I44" s="8"/>
    </row>
    <row r="45" spans="2:9" ht="9" customHeight="1" x14ac:dyDescent="0.35">
      <c r="B45" s="5"/>
      <c r="C45" s="6"/>
      <c r="D45" s="7"/>
      <c r="E45" s="76"/>
      <c r="F45" s="76"/>
      <c r="G45" s="76"/>
      <c r="H45" s="76"/>
      <c r="I45" s="8"/>
    </row>
    <row r="46" spans="2:9" ht="9" customHeight="1" x14ac:dyDescent="0.3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5">
      <c r="B47" s="5"/>
      <c r="C47" s="6"/>
      <c r="D47" s="7"/>
      <c r="E47" s="76"/>
      <c r="F47" s="79" t="s">
        <v>105</v>
      </c>
      <c r="G47" s="76"/>
      <c r="H47" s="76"/>
      <c r="I47" s="8"/>
    </row>
    <row r="48" spans="2:9" ht="9" customHeight="1" x14ac:dyDescent="0.35">
      <c r="B48" s="5"/>
      <c r="C48" s="6"/>
      <c r="D48" s="7"/>
      <c r="E48" s="76"/>
      <c r="F48" s="76"/>
      <c r="G48" s="76"/>
      <c r="H48" s="76"/>
      <c r="I48" s="8"/>
    </row>
    <row r="49" spans="2:20" ht="9" customHeight="1" x14ac:dyDescent="0.35">
      <c r="B49" s="5"/>
      <c r="C49" s="6"/>
      <c r="D49" s="7"/>
      <c r="E49" s="76"/>
      <c r="F49" s="76"/>
      <c r="G49" s="76"/>
      <c r="H49" s="76"/>
      <c r="I49" s="8"/>
    </row>
    <row r="50" spans="2:20" ht="9" customHeight="1" x14ac:dyDescent="0.35">
      <c r="B50" s="5"/>
      <c r="C50" s="6"/>
      <c r="D50" s="7"/>
      <c r="E50" s="76"/>
      <c r="F50" s="76"/>
      <c r="G50" s="76"/>
      <c r="H50" s="76"/>
      <c r="I50" s="8"/>
    </row>
    <row r="51" spans="2:20" ht="9" customHeight="1" x14ac:dyDescent="0.35">
      <c r="B51" s="5"/>
      <c r="C51" s="6"/>
      <c r="D51" s="7"/>
      <c r="E51" s="76"/>
      <c r="F51" s="76"/>
      <c r="G51" s="76"/>
      <c r="H51" s="76"/>
      <c r="I51" s="8"/>
    </row>
    <row r="52" spans="2:20" ht="9" customHeight="1" x14ac:dyDescent="0.35">
      <c r="B52" s="5"/>
      <c r="C52" s="6"/>
      <c r="D52" s="7"/>
      <c r="E52" s="76"/>
      <c r="F52" s="76"/>
      <c r="G52" s="76"/>
      <c r="H52" s="76"/>
      <c r="I52" s="8"/>
    </row>
    <row r="53" spans="2:20" ht="9" customHeight="1" x14ac:dyDescent="0.35">
      <c r="B53" s="5"/>
      <c r="C53" s="6"/>
      <c r="D53" s="7"/>
      <c r="E53" s="76"/>
      <c r="F53" s="76"/>
      <c r="G53" s="76"/>
      <c r="H53" s="76"/>
      <c r="I53" s="8"/>
    </row>
    <row r="54" spans="2:20" ht="9" customHeight="1" x14ac:dyDescent="0.35">
      <c r="B54" s="5"/>
      <c r="C54" s="6"/>
      <c r="D54" s="7"/>
      <c r="E54" s="76"/>
      <c r="F54" s="76"/>
      <c r="G54" s="76"/>
      <c r="H54" s="76"/>
      <c r="I54" s="8"/>
    </row>
    <row r="55" spans="2:20" ht="9" customHeight="1" x14ac:dyDescent="0.35">
      <c r="B55" s="5"/>
      <c r="C55" s="6"/>
      <c r="D55" s="7"/>
      <c r="E55" s="76"/>
      <c r="F55" s="76"/>
      <c r="G55" s="76"/>
      <c r="H55" s="76"/>
      <c r="I55" s="8"/>
    </row>
    <row r="56" spans="2:20" ht="9" customHeight="1" x14ac:dyDescent="0.35">
      <c r="B56" s="5"/>
      <c r="C56" s="6"/>
      <c r="D56" s="7"/>
      <c r="E56" s="76"/>
      <c r="F56" s="76"/>
      <c r="G56" s="76"/>
      <c r="H56" s="76"/>
      <c r="I56" s="8"/>
    </row>
    <row r="57" spans="2:20" ht="9" customHeight="1" x14ac:dyDescent="0.35">
      <c r="B57" s="5"/>
      <c r="C57" s="6"/>
      <c r="D57" s="7"/>
      <c r="E57" s="76"/>
      <c r="F57" s="76"/>
      <c r="G57" s="76"/>
      <c r="H57" s="76"/>
      <c r="I57" s="8"/>
    </row>
    <row r="58" spans="2:20" ht="9" customHeight="1" x14ac:dyDescent="0.35">
      <c r="B58" s="5"/>
      <c r="C58" s="6"/>
      <c r="D58" s="7"/>
      <c r="E58" s="76"/>
      <c r="F58" s="76"/>
      <c r="G58" s="76"/>
      <c r="H58" s="76"/>
      <c r="I58" s="8"/>
    </row>
    <row r="59" spans="2:20" ht="9" customHeight="1" x14ac:dyDescent="0.35">
      <c r="B59" s="5"/>
      <c r="C59" s="6"/>
      <c r="D59" s="7"/>
      <c r="E59" s="7"/>
      <c r="F59" s="7"/>
      <c r="G59" s="7"/>
      <c r="H59" s="7"/>
      <c r="I59" s="8"/>
      <c r="Q59" s="74"/>
      <c r="R59" s="74"/>
      <c r="S59" s="74"/>
      <c r="T59" s="74"/>
    </row>
    <row r="60" spans="2:20" ht="9" customHeight="1" x14ac:dyDescent="0.35">
      <c r="B60" s="5"/>
      <c r="C60" s="6"/>
      <c r="D60" s="7"/>
      <c r="E60" s="74" t="s">
        <v>107</v>
      </c>
      <c r="F60" s="74"/>
      <c r="G60" s="74"/>
      <c r="H60" s="74"/>
      <c r="I60" s="8"/>
      <c r="Q60" s="74"/>
      <c r="R60" s="74"/>
      <c r="S60" s="74"/>
      <c r="T60" s="74"/>
    </row>
    <row r="61" spans="2:20" ht="9" customHeight="1" x14ac:dyDescent="0.35">
      <c r="B61" s="5"/>
      <c r="C61" s="6"/>
      <c r="D61" s="7"/>
      <c r="E61" s="74"/>
      <c r="F61" s="74"/>
      <c r="G61" s="74"/>
      <c r="H61" s="74"/>
      <c r="I61" s="8"/>
      <c r="Q61" s="74"/>
      <c r="R61" s="74"/>
      <c r="S61" s="74"/>
      <c r="T61" s="74"/>
    </row>
    <row r="62" spans="2:20" ht="9" customHeight="1" x14ac:dyDescent="0.35">
      <c r="B62" s="5"/>
      <c r="C62" s="6"/>
      <c r="D62" s="7"/>
      <c r="E62" s="74"/>
      <c r="F62" s="74"/>
      <c r="G62" s="74"/>
      <c r="H62" s="74"/>
      <c r="I62" s="8"/>
      <c r="Q62" s="75"/>
      <c r="R62" s="75"/>
      <c r="S62" s="75"/>
      <c r="T62" s="75"/>
    </row>
    <row r="63" spans="2:20" ht="9" customHeight="1" x14ac:dyDescent="0.35">
      <c r="B63" s="5"/>
      <c r="C63" s="6"/>
      <c r="D63" s="7"/>
      <c r="E63" s="75" t="s">
        <v>137</v>
      </c>
      <c r="F63" s="75"/>
      <c r="G63" s="75"/>
      <c r="H63" s="75"/>
      <c r="I63" s="8"/>
      <c r="Q63" s="75"/>
      <c r="R63" s="75"/>
      <c r="S63" s="75"/>
      <c r="T63" s="75"/>
    </row>
    <row r="64" spans="2:20" ht="9" customHeight="1" x14ac:dyDescent="0.35">
      <c r="B64" s="84"/>
      <c r="C64" s="82"/>
      <c r="D64" s="7"/>
      <c r="E64" s="75"/>
      <c r="F64" s="75"/>
      <c r="G64" s="75"/>
      <c r="H64" s="75"/>
      <c r="I64" s="8"/>
      <c r="Q64" s="75"/>
      <c r="R64" s="75"/>
      <c r="S64" s="75"/>
      <c r="T64" s="75"/>
    </row>
    <row r="65" spans="2:20" ht="9" customHeight="1" x14ac:dyDescent="0.35">
      <c r="B65" s="84"/>
      <c r="C65" s="83"/>
      <c r="D65" s="7"/>
      <c r="E65" s="75"/>
      <c r="F65" s="75"/>
      <c r="G65" s="75"/>
      <c r="H65" s="75"/>
      <c r="I65" s="8"/>
      <c r="Q65" s="75"/>
      <c r="R65" s="75"/>
      <c r="S65" s="75"/>
      <c r="T65" s="75"/>
    </row>
    <row r="66" spans="2:20" ht="9" customHeight="1" x14ac:dyDescent="0.35">
      <c r="B66" s="84"/>
      <c r="C66" s="83"/>
      <c r="D66" s="7"/>
      <c r="E66" s="75"/>
      <c r="F66" s="75"/>
      <c r="G66" s="75"/>
      <c r="H66" s="75"/>
      <c r="I66" s="8"/>
      <c r="Q66" s="75"/>
      <c r="R66" s="75"/>
      <c r="S66" s="75"/>
      <c r="T66" s="75"/>
    </row>
    <row r="67" spans="2:20" ht="9" customHeight="1" x14ac:dyDescent="0.35">
      <c r="B67" s="84"/>
      <c r="C67" s="83"/>
      <c r="D67" s="7"/>
      <c r="E67" s="75"/>
      <c r="F67" s="75"/>
      <c r="G67" s="75"/>
      <c r="H67" s="75"/>
      <c r="I67" s="8"/>
      <c r="Q67" s="75"/>
      <c r="R67" s="75"/>
      <c r="S67" s="75"/>
      <c r="T67" s="75"/>
    </row>
    <row r="68" spans="2:20" ht="9" customHeight="1" x14ac:dyDescent="0.35">
      <c r="B68" s="84"/>
      <c r="C68" s="83"/>
      <c r="D68" s="7"/>
      <c r="E68" s="75"/>
      <c r="F68" s="75"/>
      <c r="G68" s="75"/>
      <c r="H68" s="75"/>
      <c r="I68" s="8"/>
      <c r="Q68" s="75"/>
      <c r="R68" s="75"/>
      <c r="S68" s="75"/>
      <c r="T68" s="75"/>
    </row>
    <row r="69" spans="2:20" ht="9" customHeight="1" x14ac:dyDescent="0.35">
      <c r="B69" s="84"/>
      <c r="C69" s="83"/>
      <c r="D69" s="7"/>
      <c r="E69" s="75"/>
      <c r="F69" s="75"/>
      <c r="G69" s="75"/>
      <c r="H69" s="75"/>
      <c r="I69" s="8"/>
    </row>
    <row r="70" spans="2:20" ht="9" customHeight="1" x14ac:dyDescent="0.35">
      <c r="B70" s="84"/>
      <c r="C70" s="83"/>
      <c r="D70" s="7"/>
      <c r="E70" s="7"/>
      <c r="F70" s="7"/>
      <c r="G70" s="7"/>
      <c r="H70" s="7"/>
      <c r="I70" s="8"/>
    </row>
    <row r="71" spans="2:20" ht="9" customHeight="1" x14ac:dyDescent="0.35">
      <c r="B71" s="84"/>
      <c r="C71" s="82"/>
      <c r="D71" s="7"/>
      <c r="E71" s="7"/>
      <c r="F71" s="7"/>
      <c r="G71" s="7"/>
      <c r="H71" s="7"/>
      <c r="I71" s="8"/>
    </row>
    <row r="72" spans="2:20" ht="9" customHeight="1" x14ac:dyDescent="0.35">
      <c r="B72" s="84"/>
      <c r="C72" s="83"/>
      <c r="D72" s="7"/>
      <c r="E72" s="7"/>
      <c r="F72" s="7"/>
      <c r="G72" s="7"/>
      <c r="H72" s="7"/>
      <c r="I72" s="8"/>
    </row>
    <row r="73" spans="2:20" ht="9" customHeight="1" x14ac:dyDescent="0.35">
      <c r="B73" s="84"/>
      <c r="C73" s="83"/>
      <c r="D73" s="7"/>
      <c r="E73" s="7"/>
      <c r="F73" s="7"/>
      <c r="G73" s="7"/>
      <c r="H73" s="7"/>
      <c r="I73" s="8"/>
    </row>
    <row r="74" spans="2:20" ht="9" customHeight="1" x14ac:dyDescent="0.35">
      <c r="B74" s="84"/>
      <c r="C74" s="83"/>
      <c r="D74" s="7"/>
      <c r="E74" s="7"/>
      <c r="F74" s="7"/>
      <c r="G74" s="7"/>
      <c r="H74" s="7"/>
      <c r="I74" s="8"/>
    </row>
    <row r="75" spans="2:20" ht="9" customHeight="1" x14ac:dyDescent="0.35">
      <c r="B75" s="84"/>
      <c r="C75" s="83"/>
      <c r="D75" s="7"/>
      <c r="E75" s="7"/>
      <c r="F75" s="7"/>
      <c r="G75" s="7"/>
      <c r="H75" s="7"/>
      <c r="I75" s="8"/>
    </row>
    <row r="76" spans="2:20" ht="9" customHeight="1" x14ac:dyDescent="0.35">
      <c r="B76" s="84"/>
      <c r="C76" s="83"/>
      <c r="D76" s="7"/>
      <c r="E76" s="7"/>
      <c r="F76" s="7"/>
      <c r="G76" s="7"/>
      <c r="H76" s="7"/>
      <c r="I76" s="8"/>
    </row>
    <row r="77" spans="2:20" ht="9" customHeight="1" x14ac:dyDescent="0.35">
      <c r="B77" s="84"/>
      <c r="C77" s="83"/>
      <c r="D77" s="7"/>
      <c r="E77" s="7"/>
      <c r="F77" s="7"/>
      <c r="G77" s="7"/>
      <c r="H77" s="7"/>
      <c r="I77" s="8"/>
    </row>
    <row r="78" spans="2:20" ht="9" customHeight="1" x14ac:dyDescent="0.35">
      <c r="B78" s="84"/>
      <c r="C78" s="82" t="s">
        <v>106</v>
      </c>
      <c r="D78" s="7"/>
      <c r="E78" s="7"/>
      <c r="F78" s="78" t="s">
        <v>0</v>
      </c>
      <c r="G78" s="80" t="s">
        <v>124</v>
      </c>
      <c r="H78" s="7"/>
      <c r="I78" s="8"/>
    </row>
    <row r="79" spans="2:20" ht="9" customHeight="1" x14ac:dyDescent="0.35">
      <c r="B79" s="84"/>
      <c r="C79" s="83"/>
      <c r="D79" s="7"/>
      <c r="E79" s="7"/>
      <c r="F79" s="78"/>
      <c r="G79" s="78"/>
      <c r="H79" s="7"/>
      <c r="I79" s="8"/>
    </row>
    <row r="80" spans="2:20" ht="9" customHeight="1" x14ac:dyDescent="0.35">
      <c r="B80" s="84"/>
      <c r="C80" s="83"/>
      <c r="D80" s="7"/>
      <c r="E80" s="7"/>
      <c r="F80" s="78" t="s">
        <v>1</v>
      </c>
      <c r="G80" s="81">
        <v>45944</v>
      </c>
      <c r="H80" s="7"/>
      <c r="I80" s="8"/>
    </row>
    <row r="81" spans="2:9" ht="9" customHeight="1" x14ac:dyDescent="0.35">
      <c r="B81" s="84"/>
      <c r="C81" s="83"/>
      <c r="D81" s="7"/>
      <c r="E81" s="7"/>
      <c r="F81" s="78"/>
      <c r="G81" s="78"/>
      <c r="H81" s="7"/>
      <c r="I81" s="8"/>
    </row>
    <row r="82" spans="2:9" ht="9" customHeight="1" x14ac:dyDescent="0.35">
      <c r="B82" s="84"/>
      <c r="C82" s="83"/>
      <c r="D82" s="7"/>
      <c r="E82" s="7"/>
      <c r="F82" s="78" t="s">
        <v>2</v>
      </c>
      <c r="G82" s="78" t="s">
        <v>70</v>
      </c>
      <c r="H82" s="7"/>
      <c r="I82" s="8"/>
    </row>
    <row r="83" spans="2:9" ht="9" customHeight="1" x14ac:dyDescent="0.35">
      <c r="B83" s="84"/>
      <c r="C83" s="83"/>
      <c r="D83" s="7"/>
      <c r="E83" s="7"/>
      <c r="F83" s="78"/>
      <c r="G83" s="78"/>
      <c r="H83" s="7"/>
      <c r="I83" s="8"/>
    </row>
    <row r="84" spans="2:9" ht="9" customHeight="1" x14ac:dyDescent="0.35">
      <c r="B84" s="84"/>
      <c r="C84" s="83"/>
      <c r="D84" s="7"/>
      <c r="E84" s="7"/>
      <c r="F84" s="78" t="s">
        <v>3</v>
      </c>
      <c r="G84" s="78">
        <v>1</v>
      </c>
      <c r="H84" s="7"/>
      <c r="I84" s="8"/>
    </row>
    <row r="85" spans="2:9" ht="9" customHeight="1" x14ac:dyDescent="0.35">
      <c r="B85" s="5"/>
      <c r="C85" s="6"/>
      <c r="D85" s="7"/>
      <c r="E85" s="7"/>
      <c r="F85" s="78"/>
      <c r="G85" s="78"/>
      <c r="H85" s="7"/>
      <c r="I85" s="8"/>
    </row>
    <row r="86" spans="2:9" ht="9" customHeight="1" x14ac:dyDescent="0.35">
      <c r="B86" s="9"/>
      <c r="C86" s="10"/>
      <c r="D86" s="11"/>
      <c r="E86" s="11"/>
      <c r="F86" s="11"/>
      <c r="G86" s="11"/>
      <c r="H86" s="11"/>
      <c r="I86" s="12"/>
    </row>
  </sheetData>
  <mergeCells count="24">
    <mergeCell ref="C78:C84"/>
    <mergeCell ref="B78:B84"/>
    <mergeCell ref="C71:C77"/>
    <mergeCell ref="B71:B77"/>
    <mergeCell ref="C64:C70"/>
    <mergeCell ref="B64:B70"/>
    <mergeCell ref="F82:F83"/>
    <mergeCell ref="G82:G83"/>
    <mergeCell ref="F84:F85"/>
    <mergeCell ref="G84:G85"/>
    <mergeCell ref="F47:H58"/>
    <mergeCell ref="E63:H69"/>
    <mergeCell ref="F78:F79"/>
    <mergeCell ref="G78:G79"/>
    <mergeCell ref="F80:F81"/>
    <mergeCell ref="G80:G81"/>
    <mergeCell ref="Q59:T61"/>
    <mergeCell ref="Q62:T68"/>
    <mergeCell ref="E2:H10"/>
    <mergeCell ref="E11:H19"/>
    <mergeCell ref="E20:H27"/>
    <mergeCell ref="E28:H45"/>
    <mergeCell ref="E60:H62"/>
    <mergeCell ref="E47:E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scale="4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137"/>
  <sheetViews>
    <sheetView showGridLines="0" tabSelected="1" topLeftCell="B99" zoomScaleNormal="100" workbookViewId="0">
      <selection activeCell="V140" sqref="V140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62" width="10.7265625" customWidth="1"/>
  </cols>
  <sheetData>
    <row r="1" spans="1:10" hidden="1" x14ac:dyDescent="0.35">
      <c r="A1" s="7" t="s">
        <v>4</v>
      </c>
      <c r="B1" s="7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</row>
    <row r="3" spans="1:10" ht="20" x14ac:dyDescent="0.35">
      <c r="A3" s="7" t="s">
        <v>14</v>
      </c>
      <c r="B3" s="13" t="s">
        <v>15</v>
      </c>
      <c r="C3" s="99" t="s">
        <v>16</v>
      </c>
      <c r="D3" s="99"/>
      <c r="E3" s="99"/>
      <c r="F3" s="13" t="s">
        <v>9</v>
      </c>
      <c r="G3" s="13" t="s">
        <v>17</v>
      </c>
      <c r="H3" s="13" t="s">
        <v>18</v>
      </c>
      <c r="I3" s="13" t="s">
        <v>19</v>
      </c>
      <c r="J3" s="13" t="s">
        <v>20</v>
      </c>
    </row>
    <row r="4" spans="1:10" ht="37.25" customHeight="1" x14ac:dyDescent="0.35">
      <c r="A4" s="7">
        <v>2</v>
      </c>
      <c r="B4" s="14" t="s">
        <v>107</v>
      </c>
      <c r="C4" s="100" t="s">
        <v>172</v>
      </c>
      <c r="D4" s="100"/>
      <c r="E4" s="100"/>
      <c r="F4" s="15"/>
      <c r="G4" s="15"/>
      <c r="H4" s="15"/>
      <c r="I4" s="15"/>
      <c r="J4" s="14"/>
    </row>
    <row r="5" spans="1:10" ht="22" customHeight="1" x14ac:dyDescent="0.35">
      <c r="A5" s="7">
        <v>3</v>
      </c>
      <c r="B5" s="17"/>
      <c r="C5" s="101" t="s">
        <v>23</v>
      </c>
      <c r="D5" s="101"/>
      <c r="E5" s="101"/>
      <c r="F5" s="18"/>
      <c r="G5" s="18"/>
      <c r="H5" s="18"/>
      <c r="I5" s="18"/>
      <c r="J5" s="19"/>
    </row>
    <row r="6" spans="1:10" s="59" customFormat="1" ht="16.899999999999999" customHeight="1" x14ac:dyDescent="0.35">
      <c r="A6" s="55">
        <v>5</v>
      </c>
      <c r="B6" s="17" t="s">
        <v>108</v>
      </c>
      <c r="C6" s="91" t="s">
        <v>125</v>
      </c>
      <c r="D6" s="91"/>
      <c r="E6" s="91"/>
      <c r="F6" s="58"/>
      <c r="G6" s="58"/>
      <c r="H6" s="58"/>
      <c r="I6" s="58"/>
      <c r="J6" s="23"/>
    </row>
    <row r="7" spans="1:10" s="59" customFormat="1" ht="16.899999999999999" customHeight="1" thickBot="1" x14ac:dyDescent="0.4">
      <c r="A7" s="55">
        <v>5</v>
      </c>
      <c r="B7" s="17"/>
      <c r="C7" s="91"/>
      <c r="D7" s="91"/>
      <c r="E7" s="91"/>
      <c r="F7" s="58"/>
      <c r="G7" s="58"/>
      <c r="H7" s="58"/>
      <c r="I7" s="58"/>
      <c r="J7" s="23"/>
    </row>
    <row r="8" spans="1:10" s="59" customFormat="1" ht="35.5" customHeight="1" thickTop="1" thickBot="1" x14ac:dyDescent="0.4">
      <c r="A8" s="55">
        <v>9</v>
      </c>
      <c r="B8" s="24" t="s">
        <v>109</v>
      </c>
      <c r="C8" s="89" t="s">
        <v>128</v>
      </c>
      <c r="D8" s="90"/>
      <c r="E8" s="90"/>
      <c r="F8" s="26" t="s">
        <v>113</v>
      </c>
      <c r="G8" s="27">
        <v>1</v>
      </c>
      <c r="H8" s="27"/>
      <c r="I8" s="28"/>
      <c r="J8" s="29">
        <f>I8*G8</f>
        <v>0</v>
      </c>
    </row>
    <row r="9" spans="1:10" s="59" customFormat="1" ht="15" thickTop="1" x14ac:dyDescent="0.35">
      <c r="A9" s="55" t="s">
        <v>24</v>
      </c>
      <c r="B9" s="57"/>
      <c r="C9" s="90" t="s">
        <v>112</v>
      </c>
      <c r="D9" s="90"/>
      <c r="E9" s="90"/>
      <c r="F9" s="90"/>
      <c r="G9" s="90"/>
      <c r="H9" s="90"/>
      <c r="I9" s="90"/>
      <c r="J9" s="57"/>
    </row>
    <row r="10" spans="1:10" s="59" customFormat="1" x14ac:dyDescent="0.35">
      <c r="A10" s="55" t="s">
        <v>26</v>
      </c>
      <c r="B10" s="56"/>
      <c r="C10" s="85" t="s">
        <v>126</v>
      </c>
      <c r="D10" s="85"/>
      <c r="E10" s="85"/>
      <c r="F10" s="85"/>
      <c r="G10" s="85"/>
      <c r="H10" s="85"/>
      <c r="I10" s="85"/>
      <c r="J10" s="56"/>
    </row>
    <row r="11" spans="1:10" s="59" customFormat="1" x14ac:dyDescent="0.35">
      <c r="A11" s="55" t="s">
        <v>27</v>
      </c>
      <c r="B11" s="57"/>
      <c r="C11" s="103"/>
      <c r="D11" s="103"/>
      <c r="E11" s="103"/>
      <c r="J11" s="57"/>
    </row>
    <row r="12" spans="1:10" s="59" customFormat="1" ht="16.899999999999999" customHeight="1" x14ac:dyDescent="0.35">
      <c r="B12" s="57"/>
      <c r="C12" s="92" t="s">
        <v>127</v>
      </c>
      <c r="D12" s="93"/>
      <c r="E12" s="93"/>
      <c r="F12" s="96"/>
      <c r="G12" s="96"/>
      <c r="H12" s="96"/>
      <c r="I12" s="96"/>
      <c r="J12" s="97"/>
    </row>
    <row r="13" spans="1:10" s="59" customFormat="1" x14ac:dyDescent="0.35">
      <c r="B13" s="57"/>
      <c r="C13" s="86"/>
      <c r="D13" s="76"/>
      <c r="E13" s="76"/>
      <c r="F13" s="76"/>
      <c r="G13" s="76"/>
      <c r="H13" s="76"/>
      <c r="I13" s="76"/>
      <c r="J13" s="98"/>
    </row>
    <row r="14" spans="1:10" s="59" customFormat="1" x14ac:dyDescent="0.35">
      <c r="B14" s="57"/>
      <c r="C14" s="94" t="s">
        <v>28</v>
      </c>
      <c r="D14" s="95"/>
      <c r="E14" s="95"/>
      <c r="F14" s="87">
        <f>J8</f>
        <v>0</v>
      </c>
      <c r="G14" s="87"/>
      <c r="H14" s="87"/>
      <c r="I14" s="87"/>
      <c r="J14" s="88"/>
    </row>
    <row r="15" spans="1:10" x14ac:dyDescent="0.35">
      <c r="A15" s="7">
        <v>4</v>
      </c>
      <c r="B15" s="17" t="s">
        <v>115</v>
      </c>
      <c r="C15" s="102" t="s">
        <v>32</v>
      </c>
      <c r="D15" s="102"/>
      <c r="E15" s="102"/>
      <c r="F15" s="20"/>
      <c r="G15" s="20"/>
      <c r="H15" s="20"/>
      <c r="I15" s="20"/>
      <c r="J15" s="21"/>
    </row>
    <row r="16" spans="1:10" ht="16.899999999999999" customHeight="1" thickBot="1" x14ac:dyDescent="0.4">
      <c r="A16" s="7">
        <v>5</v>
      </c>
      <c r="B16" s="17"/>
      <c r="C16" s="91"/>
      <c r="D16" s="91"/>
      <c r="E16" s="91"/>
      <c r="F16" s="22"/>
      <c r="G16" s="22"/>
      <c r="H16" s="22"/>
      <c r="I16" s="22"/>
      <c r="J16" s="23"/>
    </row>
    <row r="17" spans="1:10" ht="27.25" customHeight="1" thickTop="1" thickBot="1" x14ac:dyDescent="0.4">
      <c r="A17" s="7">
        <v>9</v>
      </c>
      <c r="B17" s="24" t="s">
        <v>116</v>
      </c>
      <c r="C17" s="89" t="s">
        <v>129</v>
      </c>
      <c r="D17" s="90"/>
      <c r="E17" s="90"/>
      <c r="F17" s="26" t="s">
        <v>8</v>
      </c>
      <c r="G17" s="27">
        <v>7</v>
      </c>
      <c r="H17" s="27"/>
      <c r="I17" s="28"/>
      <c r="J17" s="29">
        <f>I17*G17</f>
        <v>0</v>
      </c>
    </row>
    <row r="18" spans="1:10" ht="15" thickTop="1" x14ac:dyDescent="0.35">
      <c r="A18" s="7" t="s">
        <v>24</v>
      </c>
      <c r="B18" s="25"/>
      <c r="C18" s="90" t="s">
        <v>25</v>
      </c>
      <c r="D18" s="90"/>
      <c r="E18" s="90"/>
      <c r="F18" s="90"/>
      <c r="G18" s="90"/>
      <c r="H18" s="90"/>
      <c r="I18" s="90"/>
      <c r="J18" s="25"/>
    </row>
    <row r="19" spans="1:10" x14ac:dyDescent="0.35">
      <c r="A19" s="7" t="s">
        <v>26</v>
      </c>
      <c r="B19" s="30"/>
      <c r="C19" s="85" t="s">
        <v>126</v>
      </c>
      <c r="D19" s="85"/>
      <c r="E19" s="85"/>
      <c r="F19" s="85"/>
      <c r="G19" s="85"/>
      <c r="H19" s="85"/>
      <c r="I19" s="85"/>
      <c r="J19" s="30"/>
    </row>
    <row r="20" spans="1:10" x14ac:dyDescent="0.35">
      <c r="A20" s="7" t="s">
        <v>27</v>
      </c>
      <c r="B20" s="25"/>
      <c r="C20" s="103"/>
      <c r="D20" s="103"/>
      <c r="E20" s="103"/>
      <c r="J20" s="25"/>
    </row>
    <row r="21" spans="1:10" ht="16.899999999999999" customHeight="1" x14ac:dyDescent="0.35">
      <c r="B21" s="25"/>
      <c r="C21" s="92" t="s">
        <v>32</v>
      </c>
      <c r="D21" s="93"/>
      <c r="E21" s="93"/>
      <c r="F21" s="96"/>
      <c r="G21" s="96"/>
      <c r="H21" s="96"/>
      <c r="I21" s="96"/>
      <c r="J21" s="97"/>
    </row>
    <row r="22" spans="1:10" x14ac:dyDescent="0.35">
      <c r="B22" s="25"/>
      <c r="C22" s="86"/>
      <c r="D22" s="76"/>
      <c r="E22" s="76"/>
      <c r="F22" s="76"/>
      <c r="G22" s="76"/>
      <c r="H22" s="76"/>
      <c r="I22" s="76"/>
      <c r="J22" s="98"/>
    </row>
    <row r="23" spans="1:10" x14ac:dyDescent="0.35">
      <c r="B23" s="25"/>
      <c r="C23" s="94" t="s">
        <v>28</v>
      </c>
      <c r="D23" s="95"/>
      <c r="E23" s="95"/>
      <c r="F23" s="87">
        <f>SUM(J17:J19)</f>
        <v>0</v>
      </c>
      <c r="G23" s="87"/>
      <c r="H23" s="87"/>
      <c r="I23" s="87"/>
      <c r="J23" s="88"/>
    </row>
    <row r="24" spans="1:10" s="50" customFormat="1" x14ac:dyDescent="0.35">
      <c r="B24" s="48"/>
      <c r="C24" s="52"/>
      <c r="D24" s="52"/>
      <c r="E24" s="52"/>
      <c r="F24" s="53"/>
      <c r="G24" s="53"/>
      <c r="H24" s="53"/>
      <c r="I24" s="53"/>
      <c r="J24" s="51"/>
    </row>
    <row r="25" spans="1:10" ht="16.899999999999999" customHeight="1" x14ac:dyDescent="0.35">
      <c r="A25" s="7">
        <v>5</v>
      </c>
      <c r="B25" s="17" t="s">
        <v>117</v>
      </c>
      <c r="C25" s="91" t="s">
        <v>33</v>
      </c>
      <c r="D25" s="91"/>
      <c r="E25" s="91"/>
      <c r="F25" s="22"/>
      <c r="G25" s="22"/>
      <c r="H25" s="22"/>
      <c r="I25" s="22"/>
      <c r="J25" s="23"/>
    </row>
    <row r="26" spans="1:10" s="50" customFormat="1" ht="16.899999999999999" customHeight="1" thickBot="1" x14ac:dyDescent="0.4">
      <c r="A26" s="46">
        <v>5</v>
      </c>
      <c r="B26" s="17"/>
      <c r="C26" s="91"/>
      <c r="D26" s="91"/>
      <c r="E26" s="91"/>
      <c r="F26" s="47"/>
      <c r="G26" s="47"/>
      <c r="H26" s="47"/>
      <c r="I26" s="47"/>
      <c r="J26" s="23"/>
    </row>
    <row r="27" spans="1:10" s="59" customFormat="1" ht="18" customHeight="1" thickTop="1" thickBot="1" x14ac:dyDescent="0.4">
      <c r="A27" s="55">
        <v>9</v>
      </c>
      <c r="B27" s="24" t="s">
        <v>118</v>
      </c>
      <c r="C27" s="89" t="s">
        <v>131</v>
      </c>
      <c r="D27" s="90"/>
      <c r="E27" s="90"/>
      <c r="F27" s="26" t="s">
        <v>113</v>
      </c>
      <c r="G27" s="27">
        <v>1</v>
      </c>
      <c r="H27" s="27"/>
      <c r="I27" s="28"/>
      <c r="J27" s="29">
        <f>I27*G27</f>
        <v>0</v>
      </c>
    </row>
    <row r="28" spans="1:10" s="59" customFormat="1" ht="15" thickTop="1" x14ac:dyDescent="0.35">
      <c r="A28" s="55" t="s">
        <v>24</v>
      </c>
      <c r="B28" s="57"/>
      <c r="C28" s="90" t="s">
        <v>112</v>
      </c>
      <c r="D28" s="90"/>
      <c r="E28" s="90"/>
      <c r="F28" s="90"/>
      <c r="G28" s="90"/>
      <c r="H28" s="90"/>
      <c r="I28" s="90"/>
      <c r="J28" s="57"/>
    </row>
    <row r="29" spans="1:10" s="59" customFormat="1" ht="15" thickBot="1" x14ac:dyDescent="0.4">
      <c r="A29" s="55" t="s">
        <v>26</v>
      </c>
      <c r="B29" s="56"/>
      <c r="C29" s="85" t="s">
        <v>126</v>
      </c>
      <c r="D29" s="85"/>
      <c r="E29" s="85"/>
      <c r="F29" s="85"/>
      <c r="G29" s="85"/>
      <c r="H29" s="85"/>
      <c r="I29" s="85"/>
      <c r="J29" s="56"/>
    </row>
    <row r="30" spans="1:10" s="59" customFormat="1" ht="18" customHeight="1" thickTop="1" thickBot="1" x14ac:dyDescent="0.4">
      <c r="A30" s="55">
        <v>9</v>
      </c>
      <c r="B30" s="24" t="s">
        <v>140</v>
      </c>
      <c r="C30" s="89" t="s">
        <v>132</v>
      </c>
      <c r="D30" s="90"/>
      <c r="E30" s="90"/>
      <c r="F30" s="26" t="s">
        <v>113</v>
      </c>
      <c r="G30" s="27">
        <v>1</v>
      </c>
      <c r="H30" s="27"/>
      <c r="I30" s="28"/>
      <c r="J30" s="29">
        <f>I30*G30</f>
        <v>0</v>
      </c>
    </row>
    <row r="31" spans="1:10" s="59" customFormat="1" ht="15" thickTop="1" x14ac:dyDescent="0.35">
      <c r="A31" s="55" t="s">
        <v>24</v>
      </c>
      <c r="B31" s="57"/>
      <c r="C31" s="90" t="s">
        <v>138</v>
      </c>
      <c r="D31" s="90"/>
      <c r="E31" s="90"/>
      <c r="F31" s="90"/>
      <c r="G31" s="90"/>
      <c r="H31" s="90"/>
      <c r="I31" s="90"/>
      <c r="J31" s="57"/>
    </row>
    <row r="32" spans="1:10" s="59" customFormat="1" ht="15" thickBot="1" x14ac:dyDescent="0.4">
      <c r="A32" s="55" t="s">
        <v>26</v>
      </c>
      <c r="B32" s="56"/>
      <c r="C32" s="85" t="s">
        <v>126</v>
      </c>
      <c r="D32" s="85"/>
      <c r="E32" s="85"/>
      <c r="F32" s="85"/>
      <c r="G32" s="85"/>
      <c r="H32" s="85"/>
      <c r="I32" s="85"/>
      <c r="J32" s="56"/>
    </row>
    <row r="33" spans="1:10" s="61" customFormat="1" ht="18" customHeight="1" thickTop="1" thickBot="1" x14ac:dyDescent="0.4">
      <c r="A33" s="60">
        <v>9</v>
      </c>
      <c r="B33" s="24" t="s">
        <v>141</v>
      </c>
      <c r="C33" s="89" t="s">
        <v>139</v>
      </c>
      <c r="D33" s="90"/>
      <c r="E33" s="90"/>
      <c r="F33" s="26" t="s">
        <v>9</v>
      </c>
      <c r="G33" s="27">
        <v>1</v>
      </c>
      <c r="H33" s="27"/>
      <c r="I33" s="28"/>
      <c r="J33" s="29">
        <f>I33*G33</f>
        <v>0</v>
      </c>
    </row>
    <row r="34" spans="1:10" s="61" customFormat="1" ht="15" thickTop="1" x14ac:dyDescent="0.35">
      <c r="A34" s="60" t="s">
        <v>24</v>
      </c>
      <c r="B34" s="62"/>
      <c r="C34" s="90" t="s">
        <v>138</v>
      </c>
      <c r="D34" s="90"/>
      <c r="E34" s="90"/>
      <c r="F34" s="90"/>
      <c r="G34" s="90"/>
      <c r="H34" s="90"/>
      <c r="I34" s="90"/>
      <c r="J34" s="62"/>
    </row>
    <row r="35" spans="1:10" s="61" customFormat="1" ht="15" thickBot="1" x14ac:dyDescent="0.4">
      <c r="A35" s="60" t="s">
        <v>26</v>
      </c>
      <c r="B35" s="63"/>
      <c r="C35" s="85" t="s">
        <v>126</v>
      </c>
      <c r="D35" s="85"/>
      <c r="E35" s="85"/>
      <c r="F35" s="85"/>
      <c r="G35" s="85"/>
      <c r="H35" s="85"/>
      <c r="I35" s="85"/>
      <c r="J35" s="63"/>
    </row>
    <row r="36" spans="1:10" s="50" customFormat="1" ht="18.5" customHeight="1" thickTop="1" thickBot="1" x14ac:dyDescent="0.4">
      <c r="A36" s="46">
        <v>9</v>
      </c>
      <c r="B36" s="24" t="s">
        <v>142</v>
      </c>
      <c r="C36" s="89" t="s">
        <v>34</v>
      </c>
      <c r="D36" s="90"/>
      <c r="E36" s="90"/>
      <c r="F36" s="26" t="s">
        <v>8</v>
      </c>
      <c r="G36" s="27">
        <v>11</v>
      </c>
      <c r="H36" s="27"/>
      <c r="I36" s="28"/>
      <c r="J36" s="29">
        <f>I36*G36</f>
        <v>0</v>
      </c>
    </row>
    <row r="37" spans="1:10" s="50" customFormat="1" ht="15" thickTop="1" x14ac:dyDescent="0.35">
      <c r="A37" s="46" t="s">
        <v>24</v>
      </c>
      <c r="B37" s="48"/>
      <c r="C37" s="90" t="s">
        <v>25</v>
      </c>
      <c r="D37" s="90"/>
      <c r="E37" s="90"/>
      <c r="F37" s="90"/>
      <c r="G37" s="90"/>
      <c r="H37" s="90"/>
      <c r="I37" s="90"/>
      <c r="J37" s="48"/>
    </row>
    <row r="38" spans="1:10" s="50" customFormat="1" ht="15" thickBot="1" x14ac:dyDescent="0.4">
      <c r="A38" s="46" t="s">
        <v>26</v>
      </c>
      <c r="B38" s="49"/>
      <c r="C38" s="85" t="s">
        <v>126</v>
      </c>
      <c r="D38" s="85"/>
      <c r="E38" s="85"/>
      <c r="F38" s="85"/>
      <c r="G38" s="85"/>
      <c r="H38" s="85"/>
      <c r="I38" s="85"/>
      <c r="J38" s="49"/>
    </row>
    <row r="39" spans="1:10" s="59" customFormat="1" ht="27.25" customHeight="1" thickTop="1" thickBot="1" x14ac:dyDescent="0.4">
      <c r="A39" s="55">
        <v>9</v>
      </c>
      <c r="B39" s="24" t="s">
        <v>143</v>
      </c>
      <c r="C39" s="89" t="s">
        <v>111</v>
      </c>
      <c r="D39" s="90"/>
      <c r="E39" s="90"/>
      <c r="F39" s="26" t="s">
        <v>8</v>
      </c>
      <c r="G39" s="27">
        <v>11</v>
      </c>
      <c r="H39" s="27"/>
      <c r="I39" s="28"/>
      <c r="J39" s="29">
        <f>I39*G39</f>
        <v>0</v>
      </c>
    </row>
    <row r="40" spans="1:10" s="59" customFormat="1" ht="15" thickTop="1" x14ac:dyDescent="0.35">
      <c r="A40" s="55" t="s">
        <v>24</v>
      </c>
      <c r="B40" s="57"/>
      <c r="C40" s="90" t="s">
        <v>25</v>
      </c>
      <c r="D40" s="90"/>
      <c r="E40" s="90"/>
      <c r="F40" s="90"/>
      <c r="G40" s="90"/>
      <c r="H40" s="90"/>
      <c r="I40" s="90"/>
      <c r="J40" s="57"/>
    </row>
    <row r="41" spans="1:10" s="59" customFormat="1" ht="15" thickBot="1" x14ac:dyDescent="0.4">
      <c r="A41" s="55" t="s">
        <v>26</v>
      </c>
      <c r="B41" s="56"/>
      <c r="C41" s="85" t="s">
        <v>126</v>
      </c>
      <c r="D41" s="85"/>
      <c r="E41" s="85"/>
      <c r="F41" s="85"/>
      <c r="G41" s="85"/>
      <c r="H41" s="85"/>
      <c r="I41" s="85"/>
      <c r="J41" s="56"/>
    </row>
    <row r="42" spans="1:10" s="50" customFormat="1" ht="15.5" customHeight="1" thickTop="1" thickBot="1" x14ac:dyDescent="0.4">
      <c r="A42" s="46">
        <v>9</v>
      </c>
      <c r="B42" s="24" t="s">
        <v>144</v>
      </c>
      <c r="C42" s="89" t="s">
        <v>130</v>
      </c>
      <c r="D42" s="90"/>
      <c r="E42" s="90"/>
      <c r="F42" s="26" t="s">
        <v>8</v>
      </c>
      <c r="G42" s="27">
        <v>17</v>
      </c>
      <c r="H42" s="27"/>
      <c r="I42" s="28"/>
      <c r="J42" s="29">
        <f>I42*G42</f>
        <v>0</v>
      </c>
    </row>
    <row r="43" spans="1:10" s="50" customFormat="1" ht="15" thickTop="1" x14ac:dyDescent="0.35">
      <c r="A43" s="46" t="s">
        <v>24</v>
      </c>
      <c r="B43" s="48"/>
      <c r="C43" s="90" t="s">
        <v>25</v>
      </c>
      <c r="D43" s="90"/>
      <c r="E43" s="90"/>
      <c r="F43" s="90"/>
      <c r="G43" s="90"/>
      <c r="H43" s="90"/>
      <c r="I43" s="90"/>
      <c r="J43" s="48"/>
    </row>
    <row r="44" spans="1:10" s="50" customFormat="1" ht="15" thickBot="1" x14ac:dyDescent="0.4">
      <c r="A44" s="46" t="s">
        <v>26</v>
      </c>
      <c r="B44" s="49"/>
      <c r="C44" s="85" t="s">
        <v>126</v>
      </c>
      <c r="D44" s="85"/>
      <c r="E44" s="85"/>
      <c r="F44" s="85"/>
      <c r="G44" s="85"/>
      <c r="H44" s="85"/>
      <c r="I44" s="85"/>
      <c r="J44" s="49"/>
    </row>
    <row r="45" spans="1:10" s="59" customFormat="1" ht="27.25" customHeight="1" thickTop="1" thickBot="1" x14ac:dyDescent="0.4">
      <c r="A45" s="55">
        <v>9</v>
      </c>
      <c r="B45" s="24" t="s">
        <v>145</v>
      </c>
      <c r="C45" s="89" t="s">
        <v>133</v>
      </c>
      <c r="D45" s="90"/>
      <c r="E45" s="90"/>
      <c r="F45" s="26" t="s">
        <v>8</v>
      </c>
      <c r="G45" s="27">
        <v>17</v>
      </c>
      <c r="H45" s="27"/>
      <c r="I45" s="28"/>
      <c r="J45" s="29">
        <f>I45*G45</f>
        <v>0</v>
      </c>
    </row>
    <row r="46" spans="1:10" s="59" customFormat="1" ht="15" thickTop="1" x14ac:dyDescent="0.35">
      <c r="A46" s="55" t="s">
        <v>24</v>
      </c>
      <c r="B46" s="57"/>
      <c r="C46" s="90" t="s">
        <v>25</v>
      </c>
      <c r="D46" s="90"/>
      <c r="E46" s="90"/>
      <c r="F46" s="90"/>
      <c r="G46" s="90"/>
      <c r="H46" s="90"/>
      <c r="I46" s="90"/>
      <c r="J46" s="57"/>
    </row>
    <row r="47" spans="1:10" s="59" customFormat="1" x14ac:dyDescent="0.35">
      <c r="A47" s="55" t="s">
        <v>26</v>
      </c>
      <c r="B47" s="56"/>
      <c r="C47" s="85" t="s">
        <v>126</v>
      </c>
      <c r="D47" s="85"/>
      <c r="E47" s="85"/>
      <c r="F47" s="85"/>
      <c r="G47" s="85"/>
      <c r="H47" s="85"/>
      <c r="I47" s="85"/>
      <c r="J47" s="56"/>
    </row>
    <row r="48" spans="1:10" s="50" customFormat="1" x14ac:dyDescent="0.35">
      <c r="A48" s="46" t="s">
        <v>27</v>
      </c>
      <c r="B48" s="48"/>
      <c r="C48" s="103"/>
      <c r="D48" s="103"/>
      <c r="E48" s="103"/>
      <c r="J48" s="48"/>
    </row>
    <row r="49" spans="1:10" s="50" customFormat="1" ht="16.899999999999999" customHeight="1" x14ac:dyDescent="0.35">
      <c r="B49" s="48"/>
      <c r="C49" s="92" t="s">
        <v>33</v>
      </c>
      <c r="D49" s="93"/>
      <c r="E49" s="93"/>
      <c r="F49" s="96"/>
      <c r="G49" s="96"/>
      <c r="H49" s="96"/>
      <c r="I49" s="96"/>
      <c r="J49" s="97"/>
    </row>
    <row r="50" spans="1:10" s="50" customFormat="1" x14ac:dyDescent="0.35">
      <c r="B50" s="48"/>
      <c r="C50" s="86"/>
      <c r="D50" s="76"/>
      <c r="E50" s="76"/>
      <c r="F50" s="76"/>
      <c r="G50" s="76"/>
      <c r="H50" s="76"/>
      <c r="I50" s="76"/>
      <c r="J50" s="98"/>
    </row>
    <row r="51" spans="1:10" s="50" customFormat="1" x14ac:dyDescent="0.35">
      <c r="B51" s="48"/>
      <c r="C51" s="94" t="s">
        <v>28</v>
      </c>
      <c r="D51" s="95"/>
      <c r="E51" s="95"/>
      <c r="F51" s="87">
        <f>SUM(J27:J45)</f>
        <v>0</v>
      </c>
      <c r="G51" s="87"/>
      <c r="H51" s="87"/>
      <c r="I51" s="87"/>
      <c r="J51" s="88"/>
    </row>
    <row r="52" spans="1:10" s="50" customFormat="1" x14ac:dyDescent="0.35">
      <c r="B52" s="48"/>
      <c r="C52" s="52"/>
      <c r="D52" s="52"/>
      <c r="E52" s="52"/>
      <c r="F52" s="53"/>
      <c r="G52" s="53"/>
      <c r="H52" s="53"/>
      <c r="I52" s="53"/>
      <c r="J52" s="51"/>
    </row>
    <row r="53" spans="1:10" s="50" customFormat="1" ht="16.899999999999999" customHeight="1" x14ac:dyDescent="0.35">
      <c r="A53" s="46">
        <v>5</v>
      </c>
      <c r="B53" s="17" t="s">
        <v>119</v>
      </c>
      <c r="C53" s="91" t="s">
        <v>110</v>
      </c>
      <c r="D53" s="91"/>
      <c r="E53" s="91"/>
      <c r="F53" s="47"/>
      <c r="G53" s="47"/>
      <c r="H53" s="47"/>
      <c r="I53" s="47"/>
      <c r="J53" s="23"/>
    </row>
    <row r="54" spans="1:10" s="50" customFormat="1" ht="16.899999999999999" customHeight="1" thickBot="1" x14ac:dyDescent="0.4">
      <c r="A54" s="46">
        <v>5</v>
      </c>
      <c r="B54" s="17"/>
      <c r="C54" s="91"/>
      <c r="D54" s="91"/>
      <c r="E54" s="91"/>
      <c r="F54" s="47"/>
      <c r="G54" s="47"/>
      <c r="H54" s="47"/>
      <c r="I54" s="47"/>
      <c r="J54" s="23"/>
    </row>
    <row r="55" spans="1:10" s="50" customFormat="1" ht="27.25" customHeight="1" thickTop="1" thickBot="1" x14ac:dyDescent="0.4">
      <c r="A55" s="46">
        <v>9</v>
      </c>
      <c r="B55" s="24" t="s">
        <v>120</v>
      </c>
      <c r="C55" s="89" t="s">
        <v>111</v>
      </c>
      <c r="D55" s="90"/>
      <c r="E55" s="90"/>
      <c r="F55" s="26" t="s">
        <v>113</v>
      </c>
      <c r="G55" s="27">
        <v>1</v>
      </c>
      <c r="H55" s="27"/>
      <c r="I55" s="28"/>
      <c r="J55" s="29">
        <f>I55*G55</f>
        <v>0</v>
      </c>
    </row>
    <row r="56" spans="1:10" s="50" customFormat="1" ht="15" thickTop="1" x14ac:dyDescent="0.35">
      <c r="A56" s="46" t="s">
        <v>24</v>
      </c>
      <c r="B56" s="48"/>
      <c r="C56" s="90" t="s">
        <v>112</v>
      </c>
      <c r="D56" s="90"/>
      <c r="E56" s="90"/>
      <c r="F56" s="90"/>
      <c r="G56" s="90"/>
      <c r="H56" s="90"/>
      <c r="I56" s="90"/>
      <c r="J56" s="48"/>
    </row>
    <row r="57" spans="1:10" s="50" customFormat="1" x14ac:dyDescent="0.35">
      <c r="A57" s="46" t="s">
        <v>26</v>
      </c>
      <c r="B57" s="49"/>
      <c r="C57" s="85" t="s">
        <v>134</v>
      </c>
      <c r="D57" s="85"/>
      <c r="E57" s="85"/>
      <c r="F57" s="85"/>
      <c r="G57" s="85"/>
      <c r="H57" s="85"/>
      <c r="I57" s="85"/>
      <c r="J57" s="49"/>
    </row>
    <row r="58" spans="1:10" s="50" customFormat="1" x14ac:dyDescent="0.35">
      <c r="A58" s="46" t="s">
        <v>27</v>
      </c>
      <c r="B58" s="48"/>
      <c r="C58" s="103"/>
      <c r="D58" s="103"/>
      <c r="E58" s="103"/>
      <c r="J58" s="48"/>
    </row>
    <row r="59" spans="1:10" s="50" customFormat="1" ht="16.899999999999999" customHeight="1" x14ac:dyDescent="0.35">
      <c r="B59" s="48"/>
      <c r="C59" s="92" t="s">
        <v>110</v>
      </c>
      <c r="D59" s="93"/>
      <c r="E59" s="93"/>
      <c r="F59" s="96"/>
      <c r="G59" s="96"/>
      <c r="H59" s="96"/>
      <c r="I59" s="96"/>
      <c r="J59" s="97"/>
    </row>
    <row r="60" spans="1:10" s="50" customFormat="1" x14ac:dyDescent="0.35">
      <c r="B60" s="48"/>
      <c r="C60" s="86"/>
      <c r="D60" s="76"/>
      <c r="E60" s="76"/>
      <c r="F60" s="76"/>
      <c r="G60" s="76"/>
      <c r="H60" s="76"/>
      <c r="I60" s="76"/>
      <c r="J60" s="98"/>
    </row>
    <row r="61" spans="1:10" s="50" customFormat="1" x14ac:dyDescent="0.35">
      <c r="B61" s="48"/>
      <c r="C61" s="94" t="s">
        <v>28</v>
      </c>
      <c r="D61" s="95"/>
      <c r="E61" s="95"/>
      <c r="F61" s="87">
        <f>SUM(J55)</f>
        <v>0</v>
      </c>
      <c r="G61" s="87"/>
      <c r="H61" s="87"/>
      <c r="I61" s="87"/>
      <c r="J61" s="88"/>
    </row>
    <row r="62" spans="1:10" s="50" customFormat="1" x14ac:dyDescent="0.35">
      <c r="B62" s="48"/>
      <c r="C62" s="52"/>
      <c r="D62" s="52"/>
      <c r="E62" s="52"/>
      <c r="F62" s="53"/>
      <c r="G62" s="53"/>
      <c r="H62" s="53"/>
      <c r="I62" s="53"/>
      <c r="J62" s="51"/>
    </row>
    <row r="63" spans="1:10" s="50" customFormat="1" ht="16.899999999999999" customHeight="1" x14ac:dyDescent="0.35">
      <c r="A63" s="46">
        <v>5</v>
      </c>
      <c r="B63" s="17" t="s">
        <v>146</v>
      </c>
      <c r="C63" s="91" t="s">
        <v>114</v>
      </c>
      <c r="D63" s="91"/>
      <c r="E63" s="91"/>
      <c r="F63" s="47"/>
      <c r="G63" s="47"/>
      <c r="H63" s="47"/>
      <c r="I63" s="47"/>
      <c r="J63" s="23"/>
    </row>
    <row r="64" spans="1:10" s="50" customFormat="1" ht="16.899999999999999" customHeight="1" thickBot="1" x14ac:dyDescent="0.4">
      <c r="A64" s="46">
        <v>5</v>
      </c>
      <c r="B64" s="17"/>
      <c r="C64" s="91"/>
      <c r="D64" s="91"/>
      <c r="E64" s="91"/>
      <c r="F64" s="47"/>
      <c r="G64" s="47"/>
      <c r="H64" s="47"/>
      <c r="I64" s="47"/>
      <c r="J64" s="23"/>
    </row>
    <row r="65" spans="1:10" s="50" customFormat="1" ht="27.25" customHeight="1" thickTop="1" thickBot="1" x14ac:dyDescent="0.4">
      <c r="A65" s="46">
        <v>9</v>
      </c>
      <c r="B65" s="24" t="s">
        <v>147</v>
      </c>
      <c r="C65" s="89" t="s">
        <v>135</v>
      </c>
      <c r="D65" s="90"/>
      <c r="E65" s="90"/>
      <c r="F65" s="26" t="s">
        <v>8</v>
      </c>
      <c r="G65" s="27">
        <v>7</v>
      </c>
      <c r="H65" s="27"/>
      <c r="I65" s="28"/>
      <c r="J65" s="29">
        <f>I65*G65</f>
        <v>0</v>
      </c>
    </row>
    <row r="66" spans="1:10" s="50" customFormat="1" ht="15" thickTop="1" x14ac:dyDescent="0.35">
      <c r="A66" s="46" t="s">
        <v>24</v>
      </c>
      <c r="B66" s="48"/>
      <c r="C66" s="90" t="s">
        <v>25</v>
      </c>
      <c r="D66" s="90"/>
      <c r="E66" s="90"/>
      <c r="F66" s="90"/>
      <c r="G66" s="90"/>
      <c r="H66" s="90"/>
      <c r="I66" s="90"/>
      <c r="J66" s="48"/>
    </row>
    <row r="67" spans="1:10" s="50" customFormat="1" ht="15" thickBot="1" x14ac:dyDescent="0.4">
      <c r="A67" s="46" t="s">
        <v>26</v>
      </c>
      <c r="B67" s="49"/>
      <c r="C67" s="85" t="s">
        <v>126</v>
      </c>
      <c r="D67" s="85"/>
      <c r="E67" s="85"/>
      <c r="F67" s="85"/>
      <c r="G67" s="85"/>
      <c r="H67" s="85"/>
      <c r="I67" s="85"/>
      <c r="J67" s="49"/>
    </row>
    <row r="68" spans="1:10" s="50" customFormat="1" ht="27.25" customHeight="1" thickTop="1" thickBot="1" x14ac:dyDescent="0.4">
      <c r="A68" s="46">
        <v>9</v>
      </c>
      <c r="B68" s="24" t="s">
        <v>148</v>
      </c>
      <c r="C68" s="89" t="s">
        <v>121</v>
      </c>
      <c r="D68" s="90"/>
      <c r="E68" s="90"/>
      <c r="F68" s="26" t="s">
        <v>8</v>
      </c>
      <c r="G68" s="27">
        <v>7</v>
      </c>
      <c r="H68" s="27"/>
      <c r="I68" s="28"/>
      <c r="J68" s="29">
        <f>I68*G68</f>
        <v>0</v>
      </c>
    </row>
    <row r="69" spans="1:10" s="50" customFormat="1" ht="15" thickTop="1" x14ac:dyDescent="0.35">
      <c r="A69" s="46" t="s">
        <v>24</v>
      </c>
      <c r="B69" s="48"/>
      <c r="C69" s="90" t="s">
        <v>25</v>
      </c>
      <c r="D69" s="90"/>
      <c r="E69" s="90"/>
      <c r="F69" s="90"/>
      <c r="G69" s="90"/>
      <c r="H69" s="90"/>
      <c r="I69" s="90"/>
      <c r="J69" s="48"/>
    </row>
    <row r="70" spans="1:10" s="50" customFormat="1" ht="15" thickBot="1" x14ac:dyDescent="0.4">
      <c r="A70" s="46" t="s">
        <v>26</v>
      </c>
      <c r="B70" s="49"/>
      <c r="C70" s="85" t="s">
        <v>126</v>
      </c>
      <c r="D70" s="85"/>
      <c r="E70" s="85"/>
      <c r="F70" s="85"/>
      <c r="G70" s="85"/>
      <c r="H70" s="85"/>
      <c r="I70" s="85"/>
      <c r="J70" s="49"/>
    </row>
    <row r="71" spans="1:10" s="50" customFormat="1" ht="27.25" customHeight="1" thickTop="1" thickBot="1" x14ac:dyDescent="0.4">
      <c r="A71" s="46">
        <v>9</v>
      </c>
      <c r="B71" s="24" t="s">
        <v>149</v>
      </c>
      <c r="C71" s="89" t="s">
        <v>136</v>
      </c>
      <c r="D71" s="90"/>
      <c r="E71" s="90"/>
      <c r="F71" s="26" t="s">
        <v>8</v>
      </c>
      <c r="G71" s="27">
        <v>7</v>
      </c>
      <c r="H71" s="27"/>
      <c r="I71" s="28"/>
      <c r="J71" s="29">
        <f>I71*G71</f>
        <v>0</v>
      </c>
    </row>
    <row r="72" spans="1:10" s="50" customFormat="1" ht="15" thickTop="1" x14ac:dyDescent="0.35">
      <c r="A72" s="46" t="s">
        <v>24</v>
      </c>
      <c r="B72" s="48"/>
      <c r="C72" s="86" t="s">
        <v>25</v>
      </c>
      <c r="D72" s="118"/>
      <c r="E72" s="118"/>
      <c r="F72" s="118"/>
      <c r="G72" s="118"/>
      <c r="H72" s="118"/>
      <c r="I72" s="98"/>
      <c r="J72" s="48"/>
    </row>
    <row r="73" spans="1:10" s="50" customFormat="1" x14ac:dyDescent="0.35">
      <c r="A73" s="46" t="s">
        <v>26</v>
      </c>
      <c r="B73" s="49"/>
      <c r="C73" s="85" t="s">
        <v>126</v>
      </c>
      <c r="D73" s="85"/>
      <c r="E73" s="85"/>
      <c r="F73" s="85"/>
      <c r="G73" s="85"/>
      <c r="H73" s="85"/>
      <c r="I73" s="85"/>
      <c r="J73" s="49"/>
    </row>
    <row r="74" spans="1:10" s="50" customFormat="1" x14ac:dyDescent="0.35">
      <c r="A74" s="46" t="s">
        <v>27</v>
      </c>
      <c r="B74" s="48"/>
      <c r="C74" s="103"/>
      <c r="D74" s="103"/>
      <c r="E74" s="103"/>
      <c r="J74" s="48"/>
    </row>
    <row r="75" spans="1:10" s="50" customFormat="1" ht="16.899999999999999" customHeight="1" x14ac:dyDescent="0.35">
      <c r="B75" s="48"/>
      <c r="C75" s="92" t="s">
        <v>114</v>
      </c>
      <c r="D75" s="93"/>
      <c r="E75" s="93"/>
      <c r="F75" s="96"/>
      <c r="G75" s="96"/>
      <c r="H75" s="96"/>
      <c r="I75" s="96"/>
      <c r="J75" s="97"/>
    </row>
    <row r="76" spans="1:10" s="50" customFormat="1" x14ac:dyDescent="0.35">
      <c r="B76" s="48"/>
      <c r="C76" s="86"/>
      <c r="D76" s="76"/>
      <c r="E76" s="76"/>
      <c r="F76" s="76"/>
      <c r="G76" s="76"/>
      <c r="H76" s="76"/>
      <c r="I76" s="76"/>
      <c r="J76" s="98"/>
    </row>
    <row r="77" spans="1:10" s="50" customFormat="1" x14ac:dyDescent="0.35">
      <c r="B77" s="48"/>
      <c r="C77" s="94" t="s">
        <v>28</v>
      </c>
      <c r="D77" s="95"/>
      <c r="E77" s="95"/>
      <c r="F77" s="87">
        <f>SUM(J65:J71)</f>
        <v>0</v>
      </c>
      <c r="G77" s="87"/>
      <c r="H77" s="87"/>
      <c r="I77" s="87"/>
      <c r="J77" s="88"/>
    </row>
    <row r="78" spans="1:10" s="71" customFormat="1" x14ac:dyDescent="0.35">
      <c r="B78" s="69"/>
      <c r="C78" s="52"/>
      <c r="D78" s="52"/>
      <c r="E78" s="52"/>
      <c r="F78" s="53"/>
      <c r="G78" s="53"/>
      <c r="H78" s="53"/>
      <c r="I78" s="53"/>
      <c r="J78" s="51"/>
    </row>
    <row r="79" spans="1:10" s="71" customFormat="1" x14ac:dyDescent="0.35">
      <c r="A79" s="67">
        <v>4</v>
      </c>
      <c r="B79" s="17" t="s">
        <v>174</v>
      </c>
      <c r="C79" s="102" t="s">
        <v>150</v>
      </c>
      <c r="D79" s="102"/>
      <c r="E79" s="102"/>
      <c r="F79" s="72"/>
      <c r="G79" s="72"/>
      <c r="H79" s="72"/>
      <c r="I79" s="72"/>
      <c r="J79" s="21"/>
    </row>
    <row r="80" spans="1:10" s="71" customFormat="1" ht="16.899999999999999" customHeight="1" thickBot="1" x14ac:dyDescent="0.4">
      <c r="A80" s="67">
        <v>5</v>
      </c>
      <c r="B80" s="17"/>
      <c r="C80" s="91"/>
      <c r="D80" s="91"/>
      <c r="E80" s="91"/>
      <c r="F80" s="68"/>
      <c r="G80" s="68"/>
      <c r="H80" s="68"/>
      <c r="I80" s="68"/>
      <c r="J80" s="23"/>
    </row>
    <row r="81" spans="1:10" s="71" customFormat="1" ht="17" customHeight="1" thickTop="1" thickBot="1" x14ac:dyDescent="0.4">
      <c r="A81" s="67">
        <v>9</v>
      </c>
      <c r="B81" s="24" t="s">
        <v>175</v>
      </c>
      <c r="C81" s="89" t="s">
        <v>151</v>
      </c>
      <c r="D81" s="90"/>
      <c r="E81" s="90"/>
      <c r="F81" s="26" t="s">
        <v>152</v>
      </c>
      <c r="G81" s="27">
        <v>1</v>
      </c>
      <c r="H81" s="27"/>
      <c r="I81" s="28"/>
      <c r="J81" s="29">
        <f>I81*G81</f>
        <v>0</v>
      </c>
    </row>
    <row r="82" spans="1:10" s="71" customFormat="1" ht="15" thickTop="1" x14ac:dyDescent="0.35">
      <c r="A82" s="67" t="s">
        <v>24</v>
      </c>
      <c r="B82" s="69"/>
      <c r="C82" s="90" t="s">
        <v>153</v>
      </c>
      <c r="D82" s="90"/>
      <c r="E82" s="90"/>
      <c r="F82" s="90"/>
      <c r="G82" s="90"/>
      <c r="H82" s="90"/>
      <c r="I82" s="90"/>
      <c r="J82" s="69"/>
    </row>
    <row r="83" spans="1:10" s="71" customFormat="1" ht="15" thickBot="1" x14ac:dyDescent="0.4">
      <c r="A83" s="67" t="s">
        <v>26</v>
      </c>
      <c r="B83" s="70"/>
      <c r="C83" s="85" t="s">
        <v>154</v>
      </c>
      <c r="D83" s="85"/>
      <c r="E83" s="85"/>
      <c r="F83" s="85"/>
      <c r="G83" s="85"/>
      <c r="H83" s="85"/>
      <c r="I83" s="85"/>
      <c r="J83" s="70"/>
    </row>
    <row r="84" spans="1:10" s="71" customFormat="1" ht="17" customHeight="1" thickTop="1" thickBot="1" x14ac:dyDescent="0.4">
      <c r="A84" s="67">
        <v>9</v>
      </c>
      <c r="B84" s="24" t="s">
        <v>176</v>
      </c>
      <c r="C84" s="89" t="s">
        <v>155</v>
      </c>
      <c r="D84" s="90"/>
      <c r="E84" s="90"/>
      <c r="F84" s="26" t="s">
        <v>156</v>
      </c>
      <c r="G84" s="27">
        <v>13</v>
      </c>
      <c r="H84" s="27"/>
      <c r="I84" s="28"/>
      <c r="J84" s="29">
        <f>I84*G84</f>
        <v>0</v>
      </c>
    </row>
    <row r="85" spans="1:10" s="71" customFormat="1" ht="15" thickTop="1" x14ac:dyDescent="0.35">
      <c r="A85" s="67" t="s">
        <v>24</v>
      </c>
      <c r="B85" s="69"/>
      <c r="C85" s="90" t="s">
        <v>157</v>
      </c>
      <c r="D85" s="90"/>
      <c r="E85" s="90"/>
      <c r="F85" s="90"/>
      <c r="G85" s="90"/>
      <c r="H85" s="90"/>
      <c r="I85" s="90"/>
      <c r="J85" s="69"/>
    </row>
    <row r="86" spans="1:10" s="71" customFormat="1" ht="15" thickBot="1" x14ac:dyDescent="0.4">
      <c r="A86" s="67" t="s">
        <v>26</v>
      </c>
      <c r="B86" s="70"/>
      <c r="C86" s="85" t="s">
        <v>154</v>
      </c>
      <c r="D86" s="85"/>
      <c r="E86" s="85"/>
      <c r="F86" s="85"/>
      <c r="G86" s="85"/>
      <c r="H86" s="85"/>
      <c r="I86" s="85"/>
      <c r="J86" s="70"/>
    </row>
    <row r="87" spans="1:10" s="71" customFormat="1" ht="17" customHeight="1" thickTop="1" thickBot="1" x14ac:dyDescent="0.4">
      <c r="A87" s="67">
        <v>9</v>
      </c>
      <c r="B87" s="24" t="s">
        <v>177</v>
      </c>
      <c r="C87" s="89" t="s">
        <v>158</v>
      </c>
      <c r="D87" s="90"/>
      <c r="E87" s="90"/>
      <c r="F87" s="26" t="s">
        <v>156</v>
      </c>
      <c r="G87" s="27">
        <v>9</v>
      </c>
      <c r="H87" s="27"/>
      <c r="I87" s="28"/>
      <c r="J87" s="29">
        <f>I87*G87</f>
        <v>0</v>
      </c>
    </row>
    <row r="88" spans="1:10" s="71" customFormat="1" ht="15" thickTop="1" x14ac:dyDescent="0.35">
      <c r="A88" s="67" t="s">
        <v>24</v>
      </c>
      <c r="B88" s="69"/>
      <c r="C88" s="90" t="s">
        <v>157</v>
      </c>
      <c r="D88" s="90"/>
      <c r="E88" s="90"/>
      <c r="F88" s="90"/>
      <c r="G88" s="90"/>
      <c r="H88" s="90"/>
      <c r="I88" s="90"/>
      <c r="J88" s="69"/>
    </row>
    <row r="89" spans="1:10" s="71" customFormat="1" ht="15" thickBot="1" x14ac:dyDescent="0.4">
      <c r="A89" s="67" t="s">
        <v>26</v>
      </c>
      <c r="B89" s="70"/>
      <c r="C89" s="85" t="s">
        <v>154</v>
      </c>
      <c r="D89" s="85"/>
      <c r="E89" s="85"/>
      <c r="F89" s="85"/>
      <c r="G89" s="85"/>
      <c r="H89" s="85"/>
      <c r="I89" s="85"/>
      <c r="J89" s="70"/>
    </row>
    <row r="90" spans="1:10" s="71" customFormat="1" ht="17" customHeight="1" thickTop="1" thickBot="1" x14ac:dyDescent="0.4">
      <c r="A90" s="67">
        <v>9</v>
      </c>
      <c r="B90" s="24" t="s">
        <v>178</v>
      </c>
      <c r="C90" s="89" t="s">
        <v>159</v>
      </c>
      <c r="D90" s="90"/>
      <c r="E90" s="90"/>
      <c r="F90" s="26" t="s">
        <v>152</v>
      </c>
      <c r="G90" s="27">
        <v>1</v>
      </c>
      <c r="H90" s="27"/>
      <c r="I90" s="28"/>
      <c r="J90" s="29">
        <f>I90*G90</f>
        <v>0</v>
      </c>
    </row>
    <row r="91" spans="1:10" s="71" customFormat="1" ht="15" thickTop="1" x14ac:dyDescent="0.35">
      <c r="A91" s="67" t="s">
        <v>24</v>
      </c>
      <c r="B91" s="69"/>
      <c r="C91" s="90" t="s">
        <v>153</v>
      </c>
      <c r="D91" s="90"/>
      <c r="E91" s="90"/>
      <c r="F91" s="90"/>
      <c r="G91" s="90"/>
      <c r="H91" s="90"/>
      <c r="I91" s="90"/>
      <c r="J91" s="69"/>
    </row>
    <row r="92" spans="1:10" s="71" customFormat="1" ht="15" thickBot="1" x14ac:dyDescent="0.4">
      <c r="A92" s="67" t="s">
        <v>26</v>
      </c>
      <c r="B92" s="70"/>
      <c r="C92" s="85" t="s">
        <v>160</v>
      </c>
      <c r="D92" s="85"/>
      <c r="E92" s="85"/>
      <c r="F92" s="85"/>
      <c r="G92" s="85"/>
      <c r="H92" s="85"/>
      <c r="I92" s="85"/>
      <c r="J92" s="70"/>
    </row>
    <row r="93" spans="1:10" s="71" customFormat="1" ht="17" customHeight="1" thickTop="1" thickBot="1" x14ac:dyDescent="0.4">
      <c r="A93" s="67">
        <v>9</v>
      </c>
      <c r="B93" s="24" t="s">
        <v>179</v>
      </c>
      <c r="C93" s="89" t="s">
        <v>161</v>
      </c>
      <c r="D93" s="90"/>
      <c r="E93" s="90"/>
      <c r="F93" s="26" t="s">
        <v>152</v>
      </c>
      <c r="G93" s="27">
        <v>1</v>
      </c>
      <c r="H93" s="27"/>
      <c r="I93" s="28"/>
      <c r="J93" s="29">
        <f>I93*G93</f>
        <v>0</v>
      </c>
    </row>
    <row r="94" spans="1:10" s="71" customFormat="1" ht="15" thickTop="1" x14ac:dyDescent="0.35">
      <c r="A94" s="67" t="s">
        <v>24</v>
      </c>
      <c r="B94" s="69"/>
      <c r="C94" s="90" t="s">
        <v>153</v>
      </c>
      <c r="D94" s="90"/>
      <c r="E94" s="90"/>
      <c r="F94" s="90"/>
      <c r="G94" s="90"/>
      <c r="H94" s="90"/>
      <c r="I94" s="90"/>
      <c r="J94" s="69"/>
    </row>
    <row r="95" spans="1:10" s="71" customFormat="1" ht="15" thickBot="1" x14ac:dyDescent="0.4">
      <c r="A95" s="67" t="s">
        <v>26</v>
      </c>
      <c r="B95" s="70"/>
      <c r="C95" s="85" t="s">
        <v>160</v>
      </c>
      <c r="D95" s="85"/>
      <c r="E95" s="85"/>
      <c r="F95" s="85"/>
      <c r="G95" s="85"/>
      <c r="H95" s="85"/>
      <c r="I95" s="85"/>
      <c r="J95" s="70"/>
    </row>
    <row r="96" spans="1:10" s="71" customFormat="1" ht="17" customHeight="1" thickTop="1" thickBot="1" x14ac:dyDescent="0.4">
      <c r="A96" s="67">
        <v>9</v>
      </c>
      <c r="B96" s="24" t="s">
        <v>180</v>
      </c>
      <c r="C96" s="89" t="s">
        <v>162</v>
      </c>
      <c r="D96" s="90"/>
      <c r="E96" s="90"/>
      <c r="F96" s="26" t="s">
        <v>152</v>
      </c>
      <c r="G96" s="27">
        <v>1</v>
      </c>
      <c r="H96" s="27"/>
      <c r="I96" s="28"/>
      <c r="J96" s="29">
        <f>I96*G96</f>
        <v>0</v>
      </c>
    </row>
    <row r="97" spans="1:10" s="71" customFormat="1" ht="15" thickTop="1" x14ac:dyDescent="0.35">
      <c r="A97" s="67" t="s">
        <v>24</v>
      </c>
      <c r="B97" s="69"/>
      <c r="C97" s="90" t="s">
        <v>153</v>
      </c>
      <c r="D97" s="90"/>
      <c r="E97" s="90"/>
      <c r="F97" s="90"/>
      <c r="G97" s="90"/>
      <c r="H97" s="90"/>
      <c r="I97" s="90"/>
      <c r="J97" s="69"/>
    </row>
    <row r="98" spans="1:10" s="71" customFormat="1" ht="15" thickBot="1" x14ac:dyDescent="0.4">
      <c r="A98" s="67" t="s">
        <v>26</v>
      </c>
      <c r="B98" s="70"/>
      <c r="C98" s="85" t="s">
        <v>160</v>
      </c>
      <c r="D98" s="85"/>
      <c r="E98" s="85"/>
      <c r="F98" s="85"/>
      <c r="G98" s="85"/>
      <c r="H98" s="85"/>
      <c r="I98" s="85"/>
      <c r="J98" s="70"/>
    </row>
    <row r="99" spans="1:10" s="71" customFormat="1" ht="17" customHeight="1" thickTop="1" thickBot="1" x14ac:dyDescent="0.4">
      <c r="A99" s="67">
        <v>9</v>
      </c>
      <c r="B99" s="24" t="s">
        <v>181</v>
      </c>
      <c r="C99" s="89" t="s">
        <v>163</v>
      </c>
      <c r="D99" s="90"/>
      <c r="E99" s="90"/>
      <c r="F99" s="26" t="s">
        <v>152</v>
      </c>
      <c r="G99" s="27">
        <v>1</v>
      </c>
      <c r="H99" s="27"/>
      <c r="I99" s="28"/>
      <c r="J99" s="29">
        <f>I99*G99</f>
        <v>0</v>
      </c>
    </row>
    <row r="100" spans="1:10" s="71" customFormat="1" ht="15" thickTop="1" x14ac:dyDescent="0.35">
      <c r="A100" s="67" t="s">
        <v>24</v>
      </c>
      <c r="B100" s="69"/>
      <c r="C100" s="90" t="s">
        <v>153</v>
      </c>
      <c r="D100" s="90"/>
      <c r="E100" s="90"/>
      <c r="F100" s="90"/>
      <c r="G100" s="90"/>
      <c r="H100" s="90"/>
      <c r="I100" s="90"/>
      <c r="J100" s="69"/>
    </row>
    <row r="101" spans="1:10" s="71" customFormat="1" x14ac:dyDescent="0.35">
      <c r="A101" s="67" t="s">
        <v>26</v>
      </c>
      <c r="B101" s="70"/>
      <c r="C101" s="85" t="s">
        <v>160</v>
      </c>
      <c r="D101" s="85"/>
      <c r="E101" s="85"/>
      <c r="F101" s="85"/>
      <c r="G101" s="85"/>
      <c r="H101" s="85"/>
      <c r="I101" s="85"/>
      <c r="J101" s="70"/>
    </row>
    <row r="102" spans="1:10" s="71" customFormat="1" ht="16.899999999999999" customHeight="1" x14ac:dyDescent="0.35">
      <c r="B102" s="69"/>
      <c r="C102" s="92" t="s">
        <v>150</v>
      </c>
      <c r="D102" s="93"/>
      <c r="E102" s="93"/>
      <c r="F102" s="96"/>
      <c r="G102" s="96"/>
      <c r="H102" s="96"/>
      <c r="I102" s="96"/>
      <c r="J102" s="97"/>
    </row>
    <row r="103" spans="1:10" s="71" customFormat="1" x14ac:dyDescent="0.35">
      <c r="B103" s="69"/>
      <c r="C103" s="86"/>
      <c r="D103" s="76"/>
      <c r="E103" s="76"/>
      <c r="F103" s="76"/>
      <c r="G103" s="76"/>
      <c r="H103" s="76"/>
      <c r="I103" s="76"/>
      <c r="J103" s="98"/>
    </row>
    <row r="104" spans="1:10" s="71" customFormat="1" x14ac:dyDescent="0.35">
      <c r="B104" s="69"/>
      <c r="C104" s="94" t="s">
        <v>28</v>
      </c>
      <c r="D104" s="95"/>
      <c r="E104" s="95"/>
      <c r="F104" s="87">
        <f>SUM(J81:J99)</f>
        <v>0</v>
      </c>
      <c r="G104" s="87"/>
      <c r="H104" s="87"/>
      <c r="I104" s="87"/>
      <c r="J104" s="88"/>
    </row>
    <row r="105" spans="1:10" s="71" customFormat="1" x14ac:dyDescent="0.35">
      <c r="B105" s="69"/>
      <c r="C105" s="68"/>
      <c r="D105" s="68"/>
      <c r="E105" s="68"/>
      <c r="F105" s="73"/>
      <c r="G105" s="73"/>
      <c r="H105" s="73"/>
      <c r="I105" s="73"/>
      <c r="J105" s="51"/>
    </row>
    <row r="106" spans="1:10" s="71" customFormat="1" ht="16.899999999999999" customHeight="1" x14ac:dyDescent="0.35">
      <c r="A106" s="67">
        <v>5</v>
      </c>
      <c r="B106" s="17" t="s">
        <v>182</v>
      </c>
      <c r="C106" s="102" t="s">
        <v>164</v>
      </c>
      <c r="D106" s="102"/>
      <c r="E106" s="102"/>
      <c r="F106" s="68"/>
      <c r="G106" s="68"/>
      <c r="H106" s="68"/>
      <c r="I106" s="68"/>
      <c r="J106" s="23"/>
    </row>
    <row r="107" spans="1:10" s="71" customFormat="1" ht="16.899999999999999" customHeight="1" thickBot="1" x14ac:dyDescent="0.4">
      <c r="A107" s="67">
        <v>5</v>
      </c>
      <c r="B107" s="17"/>
      <c r="C107" s="91"/>
      <c r="D107" s="91"/>
      <c r="E107" s="91"/>
      <c r="F107" s="68"/>
      <c r="G107" s="68"/>
      <c r="H107" s="68"/>
      <c r="I107" s="68"/>
      <c r="J107" s="23"/>
    </row>
    <row r="108" spans="1:10" s="71" customFormat="1" ht="16" customHeight="1" thickTop="1" thickBot="1" x14ac:dyDescent="0.4">
      <c r="A108" s="67">
        <v>9</v>
      </c>
      <c r="B108" s="24" t="s">
        <v>183</v>
      </c>
      <c r="C108" s="89" t="s">
        <v>165</v>
      </c>
      <c r="D108" s="90"/>
      <c r="E108" s="90"/>
      <c r="F108" s="26" t="s">
        <v>152</v>
      </c>
      <c r="G108" s="27">
        <v>1</v>
      </c>
      <c r="H108" s="27"/>
      <c r="I108" s="28"/>
      <c r="J108" s="29">
        <f>I108*G108</f>
        <v>0</v>
      </c>
    </row>
    <row r="109" spans="1:10" s="71" customFormat="1" ht="15" thickTop="1" x14ac:dyDescent="0.35">
      <c r="A109" s="67" t="s">
        <v>24</v>
      </c>
      <c r="B109" s="69"/>
      <c r="C109" s="90" t="s">
        <v>153</v>
      </c>
      <c r="D109" s="90"/>
      <c r="E109" s="90"/>
      <c r="F109" s="90"/>
      <c r="G109" s="90"/>
      <c r="H109" s="90"/>
      <c r="I109" s="90"/>
      <c r="J109" s="69"/>
    </row>
    <row r="110" spans="1:10" s="71" customFormat="1" ht="15" thickBot="1" x14ac:dyDescent="0.4">
      <c r="A110" s="67" t="s">
        <v>26</v>
      </c>
      <c r="B110" s="70"/>
      <c r="C110" s="85" t="s">
        <v>154</v>
      </c>
      <c r="D110" s="85"/>
      <c r="E110" s="85"/>
      <c r="F110" s="85"/>
      <c r="G110" s="85"/>
      <c r="H110" s="85"/>
      <c r="I110" s="85"/>
      <c r="J110" s="70"/>
    </row>
    <row r="111" spans="1:10" s="71" customFormat="1" ht="16" customHeight="1" thickTop="1" thickBot="1" x14ac:dyDescent="0.4">
      <c r="A111" s="67">
        <v>9</v>
      </c>
      <c r="B111" s="24" t="s">
        <v>184</v>
      </c>
      <c r="C111" s="89" t="s">
        <v>166</v>
      </c>
      <c r="D111" s="90"/>
      <c r="E111" s="90"/>
      <c r="F111" s="26" t="s">
        <v>152</v>
      </c>
      <c r="G111" s="27">
        <v>1</v>
      </c>
      <c r="H111" s="27"/>
      <c r="I111" s="28"/>
      <c r="J111" s="29">
        <f>I111*G111</f>
        <v>0</v>
      </c>
    </row>
    <row r="112" spans="1:10" s="71" customFormat="1" ht="15" thickTop="1" x14ac:dyDescent="0.35">
      <c r="A112" s="67" t="s">
        <v>24</v>
      </c>
      <c r="B112" s="69"/>
      <c r="C112" s="90" t="s">
        <v>153</v>
      </c>
      <c r="D112" s="90"/>
      <c r="E112" s="90"/>
      <c r="F112" s="90"/>
      <c r="G112" s="90"/>
      <c r="H112" s="90"/>
      <c r="I112" s="90"/>
      <c r="J112" s="69"/>
    </row>
    <row r="113" spans="1:10" s="71" customFormat="1" ht="15" thickBot="1" x14ac:dyDescent="0.4">
      <c r="A113" s="67" t="s">
        <v>26</v>
      </c>
      <c r="B113" s="70"/>
      <c r="C113" s="85" t="s">
        <v>154</v>
      </c>
      <c r="D113" s="85"/>
      <c r="E113" s="85"/>
      <c r="F113" s="85"/>
      <c r="G113" s="85"/>
      <c r="H113" s="85"/>
      <c r="I113" s="85"/>
      <c r="J113" s="70"/>
    </row>
    <row r="114" spans="1:10" s="71" customFormat="1" ht="16" customHeight="1" thickTop="1" thickBot="1" x14ac:dyDescent="0.4">
      <c r="A114" s="67">
        <v>9</v>
      </c>
      <c r="B114" s="24" t="s">
        <v>185</v>
      </c>
      <c r="C114" s="89" t="s">
        <v>167</v>
      </c>
      <c r="D114" s="90"/>
      <c r="E114" s="90"/>
      <c r="F114" s="26" t="s">
        <v>152</v>
      </c>
      <c r="G114" s="27">
        <v>1</v>
      </c>
      <c r="H114" s="27"/>
      <c r="I114" s="28"/>
      <c r="J114" s="29">
        <f>I114*G114</f>
        <v>0</v>
      </c>
    </row>
    <row r="115" spans="1:10" s="71" customFormat="1" ht="15" thickTop="1" x14ac:dyDescent="0.35">
      <c r="A115" s="67" t="s">
        <v>24</v>
      </c>
      <c r="B115" s="69"/>
      <c r="C115" s="90" t="s">
        <v>153</v>
      </c>
      <c r="D115" s="90"/>
      <c r="E115" s="90"/>
      <c r="F115" s="90"/>
      <c r="G115" s="90"/>
      <c r="H115" s="90"/>
      <c r="I115" s="90"/>
      <c r="J115" s="69"/>
    </row>
    <row r="116" spans="1:10" s="71" customFormat="1" ht="15" thickBot="1" x14ac:dyDescent="0.4">
      <c r="A116" s="67" t="s">
        <v>26</v>
      </c>
      <c r="B116" s="70"/>
      <c r="C116" s="85" t="s">
        <v>168</v>
      </c>
      <c r="D116" s="85"/>
      <c r="E116" s="85"/>
      <c r="F116" s="85"/>
      <c r="G116" s="85"/>
      <c r="H116" s="85"/>
      <c r="I116" s="85"/>
      <c r="J116" s="70"/>
    </row>
    <row r="117" spans="1:10" s="71" customFormat="1" ht="16" customHeight="1" thickTop="1" thickBot="1" x14ac:dyDescent="0.4">
      <c r="A117" s="67">
        <v>9</v>
      </c>
      <c r="B117" s="24" t="s">
        <v>186</v>
      </c>
      <c r="C117" s="89" t="s">
        <v>169</v>
      </c>
      <c r="D117" s="90"/>
      <c r="E117" s="90"/>
      <c r="F117" s="26" t="s">
        <v>9</v>
      </c>
      <c r="G117" s="27">
        <v>1</v>
      </c>
      <c r="H117" s="27"/>
      <c r="I117" s="28"/>
      <c r="J117" s="29">
        <f>I117*G117</f>
        <v>0</v>
      </c>
    </row>
    <row r="118" spans="1:10" s="71" customFormat="1" ht="15.5" thickTop="1" thickBot="1" x14ac:dyDescent="0.4">
      <c r="A118" s="67" t="s">
        <v>24</v>
      </c>
      <c r="B118" s="69"/>
      <c r="C118" s="90" t="s">
        <v>170</v>
      </c>
      <c r="D118" s="90"/>
      <c r="E118" s="90"/>
      <c r="F118" s="90"/>
      <c r="G118" s="90"/>
      <c r="H118" s="90"/>
      <c r="I118" s="90"/>
      <c r="J118" s="69"/>
    </row>
    <row r="119" spans="1:10" s="71" customFormat="1" x14ac:dyDescent="0.35">
      <c r="A119" s="67" t="s">
        <v>26</v>
      </c>
      <c r="B119" s="70"/>
      <c r="C119" s="85" t="s">
        <v>171</v>
      </c>
      <c r="D119" s="85"/>
      <c r="E119" s="85"/>
      <c r="F119" s="85"/>
      <c r="G119" s="85"/>
      <c r="H119" s="85"/>
      <c r="I119" s="85"/>
      <c r="J119" s="70"/>
    </row>
    <row r="120" spans="1:10" s="71" customFormat="1" ht="16.899999999999999" customHeight="1" x14ac:dyDescent="0.35">
      <c r="B120" s="69"/>
      <c r="C120" s="92" t="s">
        <v>164</v>
      </c>
      <c r="D120" s="93"/>
      <c r="E120" s="93"/>
      <c r="F120" s="96"/>
      <c r="G120" s="96"/>
      <c r="H120" s="96"/>
      <c r="I120" s="96"/>
      <c r="J120" s="97"/>
    </row>
    <row r="121" spans="1:10" s="71" customFormat="1" x14ac:dyDescent="0.35">
      <c r="B121" s="69"/>
      <c r="C121" s="86"/>
      <c r="D121" s="76"/>
      <c r="E121" s="76"/>
      <c r="F121" s="76"/>
      <c r="G121" s="76"/>
      <c r="H121" s="76"/>
      <c r="I121" s="76"/>
      <c r="J121" s="98"/>
    </row>
    <row r="122" spans="1:10" s="71" customFormat="1" x14ac:dyDescent="0.35">
      <c r="B122" s="69"/>
      <c r="C122" s="94" t="s">
        <v>28</v>
      </c>
      <c r="D122" s="95"/>
      <c r="E122" s="95"/>
      <c r="F122" s="87">
        <f>SUM(J108:J117)</f>
        <v>0</v>
      </c>
      <c r="G122" s="87"/>
      <c r="H122" s="87"/>
      <c r="I122" s="87"/>
      <c r="J122" s="88"/>
    </row>
    <row r="123" spans="1:10" s="50" customFormat="1" ht="15" thickBot="1" x14ac:dyDescent="0.4">
      <c r="B123" s="54"/>
      <c r="C123" s="52"/>
      <c r="D123" s="52"/>
      <c r="E123" s="52"/>
      <c r="F123" s="53"/>
      <c r="G123" s="53"/>
      <c r="H123" s="53"/>
      <c r="I123" s="53"/>
      <c r="J123" s="53"/>
    </row>
    <row r="124" spans="1:10" s="50" customFormat="1" x14ac:dyDescent="0.35">
      <c r="C124" s="65" t="s">
        <v>173</v>
      </c>
      <c r="D124" s="66"/>
      <c r="E124" s="66"/>
      <c r="F124" s="64"/>
      <c r="G124" s="31"/>
      <c r="H124" s="31"/>
      <c r="I124" s="31"/>
      <c r="J124" s="32"/>
    </row>
    <row r="125" spans="1:10" s="50" customFormat="1" x14ac:dyDescent="0.35">
      <c r="C125" s="119"/>
      <c r="D125" s="120"/>
      <c r="E125" s="120"/>
      <c r="F125" s="120"/>
      <c r="G125" s="120"/>
      <c r="H125" s="120"/>
      <c r="I125" s="120"/>
      <c r="J125" s="121"/>
    </row>
    <row r="126" spans="1:10" s="50" customFormat="1" x14ac:dyDescent="0.35">
      <c r="A126" s="16"/>
      <c r="C126" s="107" t="s">
        <v>28</v>
      </c>
      <c r="D126" s="76"/>
      <c r="E126" s="76"/>
      <c r="F126" s="108">
        <f>F14+F77+F61+F51+F23+F104+F122</f>
        <v>0</v>
      </c>
      <c r="G126" s="109"/>
      <c r="H126" s="109"/>
      <c r="I126" s="109"/>
      <c r="J126" s="110"/>
    </row>
    <row r="127" spans="1:10" s="50" customFormat="1" x14ac:dyDescent="0.35">
      <c r="A127" s="16"/>
      <c r="C127" s="107" t="s">
        <v>29</v>
      </c>
      <c r="D127" s="76"/>
      <c r="E127" s="76"/>
      <c r="F127" s="108">
        <f>F126*0.2</f>
        <v>0</v>
      </c>
      <c r="G127" s="109"/>
      <c r="H127" s="109"/>
      <c r="I127" s="109"/>
      <c r="J127" s="110"/>
    </row>
    <row r="128" spans="1:10" s="50" customFormat="1" ht="15" thickBot="1" x14ac:dyDescent="0.4">
      <c r="C128" s="111" t="s">
        <v>30</v>
      </c>
      <c r="D128" s="106"/>
      <c r="E128" s="106"/>
      <c r="F128" s="112">
        <f>F126+F127</f>
        <v>0</v>
      </c>
      <c r="G128" s="113"/>
      <c r="H128" s="113"/>
      <c r="I128" s="113"/>
      <c r="J128" s="114"/>
    </row>
    <row r="129" spans="3:10" s="50" customFormat="1" x14ac:dyDescent="0.35">
      <c r="C129" s="115"/>
      <c r="D129" s="103"/>
      <c r="E129" s="103"/>
      <c r="F129" s="103"/>
      <c r="G129" s="103"/>
      <c r="H129" s="103"/>
      <c r="I129" s="103"/>
      <c r="J129" s="103"/>
    </row>
    <row r="130" spans="3:10" s="50" customFormat="1" x14ac:dyDescent="0.35">
      <c r="C130" s="105" t="s">
        <v>35</v>
      </c>
      <c r="D130" s="103"/>
      <c r="E130" s="103"/>
      <c r="F130" s="103"/>
      <c r="G130" s="103"/>
      <c r="H130" s="103"/>
      <c r="I130" s="103"/>
      <c r="J130" s="103"/>
    </row>
    <row r="131" spans="3:10" s="50" customFormat="1" ht="15" thickBot="1" x14ac:dyDescent="0.4">
      <c r="C131" s="106"/>
      <c r="D131" s="106"/>
      <c r="E131" s="106"/>
      <c r="F131" s="106"/>
      <c r="G131" s="106"/>
      <c r="H131" s="106"/>
      <c r="I131" s="106"/>
      <c r="J131" s="106"/>
    </row>
    <row r="132" spans="3:10" s="50" customFormat="1" ht="15" thickBot="1" x14ac:dyDescent="0.4">
      <c r="C132" s="106"/>
      <c r="D132" s="106"/>
      <c r="E132" s="106"/>
      <c r="F132" s="106"/>
      <c r="G132" s="106"/>
      <c r="H132" s="106"/>
      <c r="I132" s="106"/>
      <c r="J132" s="106"/>
    </row>
    <row r="133" spans="3:10" s="50" customFormat="1" ht="56.75" customHeight="1" x14ac:dyDescent="0.35">
      <c r="F133" s="116" t="s">
        <v>36</v>
      </c>
      <c r="G133" s="116"/>
      <c r="H133" s="116"/>
      <c r="I133" s="116"/>
      <c r="J133" s="116"/>
    </row>
    <row r="134" spans="3:10" s="50" customFormat="1" x14ac:dyDescent="0.35"/>
    <row r="135" spans="3:10" ht="15" thickBot="1" x14ac:dyDescent="0.4"/>
    <row r="136" spans="3:10" ht="85" customHeight="1" thickBot="1" x14ac:dyDescent="0.4">
      <c r="C136" s="117" t="s">
        <v>37</v>
      </c>
      <c r="D136" s="117"/>
      <c r="F136" s="117" t="s">
        <v>38</v>
      </c>
      <c r="G136" s="117"/>
      <c r="H136" s="117"/>
      <c r="I136" s="117"/>
      <c r="J136" s="117"/>
    </row>
    <row r="137" spans="3:10" x14ac:dyDescent="0.35">
      <c r="C137" s="104"/>
      <c r="D137" s="104"/>
      <c r="E137" s="104"/>
      <c r="F137" s="104"/>
      <c r="G137" s="104"/>
      <c r="H137" s="104"/>
      <c r="I137" s="104"/>
      <c r="J137" s="104"/>
    </row>
  </sheetData>
  <mergeCells count="151">
    <mergeCell ref="C118:I118"/>
    <mergeCell ref="C119:I119"/>
    <mergeCell ref="C120:E120"/>
    <mergeCell ref="F120:J120"/>
    <mergeCell ref="C121:E121"/>
    <mergeCell ref="F121:J121"/>
    <mergeCell ref="C122:E122"/>
    <mergeCell ref="F122:J122"/>
    <mergeCell ref="C109:I109"/>
    <mergeCell ref="C110:I110"/>
    <mergeCell ref="C111:E111"/>
    <mergeCell ref="C112:I112"/>
    <mergeCell ref="C113:I113"/>
    <mergeCell ref="C114:E114"/>
    <mergeCell ref="C115:I115"/>
    <mergeCell ref="C116:I116"/>
    <mergeCell ref="C117:E117"/>
    <mergeCell ref="C102:E102"/>
    <mergeCell ref="F102:J102"/>
    <mergeCell ref="C103:E103"/>
    <mergeCell ref="F103:J103"/>
    <mergeCell ref="C104:E104"/>
    <mergeCell ref="F104:J104"/>
    <mergeCell ref="C106:E106"/>
    <mergeCell ref="C107:E107"/>
    <mergeCell ref="C108:E108"/>
    <mergeCell ref="C93:E93"/>
    <mergeCell ref="C94:I94"/>
    <mergeCell ref="C95:I95"/>
    <mergeCell ref="C96:E96"/>
    <mergeCell ref="C97:I97"/>
    <mergeCell ref="C98:I98"/>
    <mergeCell ref="C99:E99"/>
    <mergeCell ref="C100:I100"/>
    <mergeCell ref="C101:I101"/>
    <mergeCell ref="C90:E90"/>
    <mergeCell ref="C91:I91"/>
    <mergeCell ref="C92:I92"/>
    <mergeCell ref="C81:E81"/>
    <mergeCell ref="C82:I82"/>
    <mergeCell ref="C83:I83"/>
    <mergeCell ref="C84:E84"/>
    <mergeCell ref="C85:I85"/>
    <mergeCell ref="C86:I86"/>
    <mergeCell ref="C87:E87"/>
    <mergeCell ref="C88:I88"/>
    <mergeCell ref="C89:I89"/>
    <mergeCell ref="C64:E64"/>
    <mergeCell ref="C65:E65"/>
    <mergeCell ref="C63:E63"/>
    <mergeCell ref="F133:J133"/>
    <mergeCell ref="F126:J126"/>
    <mergeCell ref="C136:D136"/>
    <mergeCell ref="F136:J136"/>
    <mergeCell ref="C70:I70"/>
    <mergeCell ref="C75:E75"/>
    <mergeCell ref="C126:E126"/>
    <mergeCell ref="C71:E71"/>
    <mergeCell ref="C72:I72"/>
    <mergeCell ref="C73:I73"/>
    <mergeCell ref="C74:E74"/>
    <mergeCell ref="F75:J75"/>
    <mergeCell ref="C76:E76"/>
    <mergeCell ref="F76:J76"/>
    <mergeCell ref="C77:E77"/>
    <mergeCell ref="C125:J125"/>
    <mergeCell ref="F77:J77"/>
    <mergeCell ref="C67:I67"/>
    <mergeCell ref="C69:I69"/>
    <mergeCell ref="C79:E79"/>
    <mergeCell ref="C80:E80"/>
    <mergeCell ref="C137:J137"/>
    <mergeCell ref="C130:J130"/>
    <mergeCell ref="C131:J131"/>
    <mergeCell ref="C132:J132"/>
    <mergeCell ref="C127:E127"/>
    <mergeCell ref="F127:J127"/>
    <mergeCell ref="C128:E128"/>
    <mergeCell ref="F128:J128"/>
    <mergeCell ref="C129:J129"/>
    <mergeCell ref="C68:E68"/>
    <mergeCell ref="C30:E30"/>
    <mergeCell ref="C31:I31"/>
    <mergeCell ref="C32:I32"/>
    <mergeCell ref="C39:E39"/>
    <mergeCell ref="C40:I40"/>
    <mergeCell ref="C33:E33"/>
    <mergeCell ref="C34:I34"/>
    <mergeCell ref="C35:I35"/>
    <mergeCell ref="C36:E36"/>
    <mergeCell ref="C37:I37"/>
    <mergeCell ref="C38:I38"/>
    <mergeCell ref="C44:I44"/>
    <mergeCell ref="C49:E49"/>
    <mergeCell ref="C42:E42"/>
    <mergeCell ref="C43:I43"/>
    <mergeCell ref="C48:E48"/>
    <mergeCell ref="F49:J49"/>
    <mergeCell ref="C41:I41"/>
    <mergeCell ref="C58:E58"/>
    <mergeCell ref="F59:J59"/>
    <mergeCell ref="C47:I47"/>
    <mergeCell ref="F60:J60"/>
    <mergeCell ref="C66:I66"/>
    <mergeCell ref="C3:E3"/>
    <mergeCell ref="C4:E4"/>
    <mergeCell ref="C5:E5"/>
    <mergeCell ref="C15:E15"/>
    <mergeCell ref="C16:E16"/>
    <mergeCell ref="C17:E17"/>
    <mergeCell ref="C18:I18"/>
    <mergeCell ref="C19:I19"/>
    <mergeCell ref="C20:E20"/>
    <mergeCell ref="C6:E6"/>
    <mergeCell ref="C7:E7"/>
    <mergeCell ref="C9:I9"/>
    <mergeCell ref="C11:E11"/>
    <mergeCell ref="C12:E12"/>
    <mergeCell ref="F12:J12"/>
    <mergeCell ref="C13:E13"/>
    <mergeCell ref="F13:J13"/>
    <mergeCell ref="C8:E8"/>
    <mergeCell ref="C10:I10"/>
    <mergeCell ref="C14:E14"/>
    <mergeCell ref="F14:J14"/>
    <mergeCell ref="F21:J21"/>
    <mergeCell ref="C21:E21"/>
    <mergeCell ref="F22:J22"/>
    <mergeCell ref="C22:E22"/>
    <mergeCell ref="F23:J23"/>
    <mergeCell ref="C50:E50"/>
    <mergeCell ref="F50:J50"/>
    <mergeCell ref="C51:E51"/>
    <mergeCell ref="F51:J51"/>
    <mergeCell ref="C23:E23"/>
    <mergeCell ref="C25:E25"/>
    <mergeCell ref="C26:E26"/>
    <mergeCell ref="C57:I57"/>
    <mergeCell ref="C60:E60"/>
    <mergeCell ref="F61:J61"/>
    <mergeCell ref="C55:E55"/>
    <mergeCell ref="C56:I56"/>
    <mergeCell ref="C53:E53"/>
    <mergeCell ref="C54:E54"/>
    <mergeCell ref="C27:E27"/>
    <mergeCell ref="C28:I28"/>
    <mergeCell ref="C29:I29"/>
    <mergeCell ref="C45:E45"/>
    <mergeCell ref="C46:I46"/>
    <mergeCell ref="C59:E59"/>
    <mergeCell ref="C61:E61"/>
  </mergeCells>
  <pageMargins left="0.55118110236219997" right="0.55118110236219997" top="0.55118110236219997" bottom="0.55118110236219997" header="0.23622047244093999" footer="0.23622047244093999"/>
  <pageSetup paperSize="9" scale="90" fitToHeight="0" orientation="portrait" r:id="rId1"/>
  <headerFooter>
    <oddFooter>&amp;LDECHANET Facility 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22" t="s">
        <v>39</v>
      </c>
      <c r="AA1" s="7" t="e">
        <f>IF(DPGF!#REF!&lt;&gt;"",DPGF!#REF!,"0")</f>
        <v>#REF!</v>
      </c>
    </row>
    <row r="2" spans="1:27" ht="12.75" customHeight="1" x14ac:dyDescent="0.35">
      <c r="AA2" s="7" t="e">
        <f>UPPER(MID(AA98,1,1))&amp;MID(AA98,2,168)</f>
        <v>#REF!</v>
      </c>
    </row>
    <row r="3" spans="1:27" ht="25.5" customHeight="1" x14ac:dyDescent="0.35">
      <c r="A3" s="34" t="s">
        <v>40</v>
      </c>
      <c r="B3" s="33" t="s">
        <v>41</v>
      </c>
      <c r="C3" s="122" t="s">
        <v>66</v>
      </c>
      <c r="D3" s="122"/>
      <c r="E3" s="122"/>
      <c r="F3" s="122"/>
      <c r="G3" s="122"/>
      <c r="H3" s="122"/>
      <c r="I3" s="122"/>
      <c r="J3" s="122"/>
      <c r="AA3" s="7" t="e">
        <f>INT(AA1/1000000)</f>
        <v>#REF!</v>
      </c>
    </row>
    <row r="4" spans="1:27" ht="12.75" customHeight="1" x14ac:dyDescent="0.35">
      <c r="AA4" s="7" t="e">
        <f>INT((AA1-AA3*1000000)/1000)</f>
        <v>#REF!</v>
      </c>
    </row>
    <row r="5" spans="1:27" ht="25.5" customHeight="1" x14ac:dyDescent="0.35">
      <c r="A5" s="34" t="s">
        <v>42</v>
      </c>
      <c r="B5" s="33" t="s">
        <v>43</v>
      </c>
      <c r="C5" s="122" t="s">
        <v>67</v>
      </c>
      <c r="D5" s="122"/>
      <c r="E5" s="122"/>
      <c r="F5" s="122"/>
      <c r="G5" s="122"/>
      <c r="H5" s="122"/>
      <c r="I5" s="122"/>
      <c r="J5" s="122"/>
      <c r="AA5" s="7" t="e">
        <f>INT(AA1-AA3*1000000-AA4*1000)</f>
        <v>#REF!</v>
      </c>
    </row>
    <row r="6" spans="1:27" ht="12.75" customHeight="1" x14ac:dyDescent="0.35">
      <c r="AA6" s="7" t="e">
        <f>ROUND(AA1-AA3*1000000-AA4*1000-AA5,2)*100</f>
        <v>#REF!</v>
      </c>
    </row>
    <row r="7" spans="1:27" ht="12.75" customHeight="1" x14ac:dyDescent="0.35">
      <c r="A7" s="34" t="s">
        <v>52</v>
      </c>
      <c r="B7" s="33" t="s">
        <v>53</v>
      </c>
      <c r="C7" s="35" t="s">
        <v>68</v>
      </c>
      <c r="AA7" s="7" t="e">
        <f>AA3-AA12*100</f>
        <v>#REF!</v>
      </c>
    </row>
    <row r="8" spans="1:27" ht="12.75" customHeight="1" x14ac:dyDescent="0.35">
      <c r="AA8" s="7">
        <v>0</v>
      </c>
    </row>
    <row r="9" spans="1:27" ht="12.75" customHeight="1" x14ac:dyDescent="0.35">
      <c r="A9" s="34" t="s">
        <v>54</v>
      </c>
      <c r="B9" s="33" t="s">
        <v>55</v>
      </c>
      <c r="C9" s="35" t="s">
        <v>21</v>
      </c>
      <c r="AA9" s="7" t="e">
        <f>AA4-AA15*100</f>
        <v>#REF!</v>
      </c>
    </row>
    <row r="10" spans="1:27" ht="12.75" customHeight="1" x14ac:dyDescent="0.35">
      <c r="AA10" s="7" t="e">
        <f>ROUND(AA5-AA18*100,0)</f>
        <v>#REF!</v>
      </c>
    </row>
    <row r="11" spans="1:27" ht="25.5" customHeight="1" x14ac:dyDescent="0.35">
      <c r="A11" s="34" t="s">
        <v>44</v>
      </c>
      <c r="B11" s="33" t="s">
        <v>45</v>
      </c>
      <c r="C11" s="122" t="s">
        <v>22</v>
      </c>
      <c r="D11" s="122"/>
      <c r="E11" s="122"/>
      <c r="F11" s="122"/>
      <c r="G11" s="122"/>
      <c r="H11" s="122"/>
      <c r="I11" s="122"/>
      <c r="J11" s="122"/>
      <c r="AA11" s="7" t="e">
        <f>AA6</f>
        <v>#REF!</v>
      </c>
    </row>
    <row r="12" spans="1:27" ht="12.75" customHeight="1" x14ac:dyDescent="0.35">
      <c r="AA12" s="7" t="e">
        <f>INT(AA3/100)</f>
        <v>#REF!</v>
      </c>
    </row>
    <row r="13" spans="1:27" ht="12.75" customHeight="1" x14ac:dyDescent="0.35">
      <c r="A13" s="34" t="s">
        <v>56</v>
      </c>
      <c r="B13" s="33" t="s">
        <v>57</v>
      </c>
      <c r="C13" s="35" t="s">
        <v>69</v>
      </c>
      <c r="AA13" s="7" t="e">
        <f>INT((AA3-AA12*100)/10)</f>
        <v>#REF!</v>
      </c>
    </row>
    <row r="14" spans="1:27" ht="12.75" customHeight="1" x14ac:dyDescent="0.35">
      <c r="AA14" s="7" t="e">
        <f>AA3-AA12*100-AA13*10</f>
        <v>#REF!</v>
      </c>
    </row>
    <row r="15" spans="1:27" ht="12.75" customHeight="1" x14ac:dyDescent="0.35">
      <c r="A15" s="34" t="s">
        <v>58</v>
      </c>
      <c r="B15" s="33" t="s">
        <v>59</v>
      </c>
      <c r="C15" s="35" t="s">
        <v>70</v>
      </c>
      <c r="AA15" s="7" t="e">
        <f>INT(AA4/100)</f>
        <v>#REF!</v>
      </c>
    </row>
    <row r="16" spans="1:27" ht="12.75" customHeight="1" x14ac:dyDescent="0.35">
      <c r="AA16" s="7" t="e">
        <f>INT((AA4-AA15*100)/10)</f>
        <v>#REF!</v>
      </c>
    </row>
    <row r="17" spans="1:27" ht="12.75" customHeight="1" x14ac:dyDescent="0.35">
      <c r="A17" s="34" t="s">
        <v>60</v>
      </c>
      <c r="B17" s="33" t="s">
        <v>61</v>
      </c>
      <c r="C17" s="35">
        <v>4</v>
      </c>
      <c r="AA17" s="7" t="e">
        <f>AA4-AA15*100-AA16*10</f>
        <v>#REF!</v>
      </c>
    </row>
    <row r="18" spans="1:27" ht="12.75" customHeight="1" x14ac:dyDescent="0.35">
      <c r="AA18" s="7" t="e">
        <f>INT(AA5/100)</f>
        <v>#REF!</v>
      </c>
    </row>
    <row r="19" spans="1:27" ht="12.75" customHeight="1" x14ac:dyDescent="0.35">
      <c r="C19" s="36">
        <v>0.2</v>
      </c>
      <c r="E19" s="37" t="s">
        <v>62</v>
      </c>
      <c r="AA19" s="7" t="e">
        <f>INT((AA5-AA18*100)/10)</f>
        <v>#REF!</v>
      </c>
    </row>
    <row r="20" spans="1:27" ht="12.75" customHeight="1" x14ac:dyDescent="0.35">
      <c r="C20" s="38">
        <v>5.5E-2</v>
      </c>
      <c r="E20" s="37" t="s">
        <v>63</v>
      </c>
      <c r="AA20" s="7" t="e">
        <f>AA5-AA18*100-AA19*10</f>
        <v>#REF!</v>
      </c>
    </row>
    <row r="21" spans="1:27" ht="12.75" customHeight="1" x14ac:dyDescent="0.35">
      <c r="C21" s="38">
        <v>0</v>
      </c>
      <c r="E21" s="37" t="s">
        <v>64</v>
      </c>
      <c r="AA21" s="7" t="e">
        <f>INT(AA6/10)</f>
        <v>#REF!</v>
      </c>
    </row>
    <row r="22" spans="1:27" ht="12.75" customHeight="1" x14ac:dyDescent="0.35">
      <c r="C22" s="39">
        <v>0</v>
      </c>
      <c r="E22" s="37" t="s">
        <v>65</v>
      </c>
      <c r="AA22" s="7" t="e">
        <f>ROUND(AA6-AA21*10,0)</f>
        <v>#REF!</v>
      </c>
    </row>
    <row r="23" spans="1:27" ht="12.75" customHeight="1" x14ac:dyDescent="0.35">
      <c r="AA23" s="7" t="e">
        <f>IF(AA12=0,"",IF(AA12=1,"",IF(AA12=2,"deux ",IF(AA12=3,"trois ",IF(AA12=4,"quatre ",IF(AA12=5,"cinq ",AA42))))))</f>
        <v>#REF!</v>
      </c>
    </row>
    <row r="24" spans="1:27" ht="12.75" customHeight="1" x14ac:dyDescent="0.35">
      <c r="A24" s="34" t="s">
        <v>46</v>
      </c>
      <c r="B24" s="33" t="s">
        <v>47</v>
      </c>
      <c r="C24" s="122" t="s">
        <v>71</v>
      </c>
      <c r="D24" s="122"/>
      <c r="E24" s="122"/>
      <c r="F24" s="122"/>
      <c r="G24" s="122"/>
      <c r="H24" s="122"/>
      <c r="I24" s="122"/>
      <c r="J24" s="122"/>
      <c r="AA24" s="7" t="e">
        <f>IF(AA12=0,"",IF(AA12&lt;2,"cent ",AA43))</f>
        <v>#REF!</v>
      </c>
    </row>
    <row r="25" spans="1:27" ht="12.75" customHeight="1" x14ac:dyDescent="0.35">
      <c r="AA25" s="7" t="e">
        <f>IF(AA13=1,AA44,IF(AA13=7,AA64,IF(AA13=9,AA80,AA89)))</f>
        <v>#REF!</v>
      </c>
    </row>
    <row r="26" spans="1:27" ht="12.75" customHeight="1" x14ac:dyDescent="0.35">
      <c r="A26" s="34" t="s">
        <v>48</v>
      </c>
      <c r="B26" s="33" t="s">
        <v>49</v>
      </c>
      <c r="C26" s="122" t="s">
        <v>72</v>
      </c>
      <c r="D26" s="122"/>
      <c r="E26" s="122"/>
      <c r="F26" s="122"/>
      <c r="G26" s="122"/>
      <c r="H26" s="122"/>
      <c r="I26" s="122"/>
      <c r="J26" s="122"/>
      <c r="AA26" s="7" t="e">
        <f>IF(AA7=11,"",IF(AA7=12,"",IF(AA7=13,"",IF(AA7=14,"",IF(AA7=15,"",IF(AA7=16,"",AA45))))))</f>
        <v>#REF!</v>
      </c>
    </row>
    <row r="27" spans="1:27" ht="12.75" customHeight="1" x14ac:dyDescent="0.35">
      <c r="AA27" s="7" t="e">
        <f>IF(AA3=0,"",IF(AA3&lt;2,"million ","millions "))</f>
        <v>#REF!</v>
      </c>
    </row>
    <row r="28" spans="1:27" ht="12.75" customHeight="1" x14ac:dyDescent="0.35">
      <c r="A28" s="34" t="s">
        <v>50</v>
      </c>
      <c r="B28" s="33" t="s">
        <v>51</v>
      </c>
      <c r="C28" s="122"/>
      <c r="D28" s="122"/>
      <c r="E28" s="122"/>
      <c r="F28" s="122"/>
      <c r="G28" s="122"/>
      <c r="H28" s="122"/>
      <c r="I28" s="122"/>
      <c r="J28" s="122"/>
      <c r="AA28" s="7" t="e">
        <f>IF(AA8=1,"",IF(AA15=0,"",IF(AA15=1,"",IF(AA15=2,"deux ",IF(AA15=3,"trois ",IF(AA15=4,"quatre ",IF(AA15=5,"cinq ",AA46)))))))</f>
        <v>#REF!</v>
      </c>
    </row>
    <row r="29" spans="1:27" ht="12.75" customHeight="1" x14ac:dyDescent="0.35">
      <c r="AA29" s="7" t="e">
        <f>IF(AA15=0,"",IF(AA15&lt;2,"cent ",AA47))</f>
        <v>#REF!</v>
      </c>
    </row>
    <row r="30" spans="1:27" ht="12.75" customHeight="1" x14ac:dyDescent="0.35">
      <c r="AA30" s="7" t="e">
        <f>IF(AA16=1,AA48,IF(AA16=7,AA66,IF(AA16=9,AA81,AA90)))</f>
        <v>#REF!</v>
      </c>
    </row>
    <row r="31" spans="1:27" ht="12.75" customHeight="1" x14ac:dyDescent="0.35">
      <c r="AA31" s="7" t="e">
        <f>IF(AA4=1,"",AA49)</f>
        <v>#REF!</v>
      </c>
    </row>
    <row r="32" spans="1:27" ht="12.75" customHeight="1" x14ac:dyDescent="0.35">
      <c r="AA32" s="7" t="e">
        <f>IF(AA4&gt;0,"mille ","")</f>
        <v>#REF!</v>
      </c>
    </row>
    <row r="33" spans="27:27" ht="12.75" customHeight="1" x14ac:dyDescent="0.35">
      <c r="AA33" s="7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35">
      <c r="AA34" s="7" t="e">
        <f>IF(AA18=0,"",IF(AA18&lt;2,"cent ",AA51))</f>
        <v>#REF!</v>
      </c>
    </row>
    <row r="35" spans="27:27" ht="12.75" customHeight="1" x14ac:dyDescent="0.35">
      <c r="AA35" s="7" t="e">
        <f>IF(AA19=1,AA52,IF(AA19=7,AA68,IF(AA19=9,AA83,AA91)))</f>
        <v>#REF!</v>
      </c>
    </row>
    <row r="36" spans="27:27" ht="12.75" customHeight="1" x14ac:dyDescent="0.35">
      <c r="AA36" s="7" t="e">
        <f>IF(AA10=11,"",IF(AA10=12,"",IF(AA10=13,"",IF(AA10=14,"",IF(AA10=15,"",IF(AA10=16,"",AA53))))))</f>
        <v>#REF!</v>
      </c>
    </row>
    <row r="37" spans="27:27" ht="12.75" customHeight="1" x14ac:dyDescent="0.35">
      <c r="AA37" s="7" t="e">
        <f>IF(INT(AA1&lt;2),"euro ","euros ")</f>
        <v>#REF!</v>
      </c>
    </row>
    <row r="38" spans="27:27" ht="12.75" customHeight="1" x14ac:dyDescent="0.35">
      <c r="AA38" s="7" t="e">
        <f>IF(AA6&gt;0,"et ","")</f>
        <v>#REF!</v>
      </c>
    </row>
    <row r="39" spans="27:27" ht="12.75" customHeight="1" x14ac:dyDescent="0.35">
      <c r="AA39" s="7" t="e">
        <f>IF(AA21=1,AA54,IF(AA21=7,AA70,IF(AA21=9,AA84,AA92)))</f>
        <v>#REF!</v>
      </c>
    </row>
    <row r="40" spans="27:27" ht="12.75" customHeight="1" x14ac:dyDescent="0.35">
      <c r="AA40" s="7" t="e">
        <f>IF(AA11=11,"",IF(AA11=12,"",IF(AA11=13,"",IF(AA11=14,"",IF(AA11=15,"",IF(AA11=16,"",AA55))))))</f>
        <v>#REF!</v>
      </c>
    </row>
    <row r="41" spans="27:27" ht="12.75" customHeight="1" x14ac:dyDescent="0.35">
      <c r="AA41" s="7" t="e">
        <f>IF(AA6=0,"",IF(AA6&lt;2,"centime","centimes"))</f>
        <v>#REF!</v>
      </c>
    </row>
    <row r="42" spans="27:27" ht="12.75" customHeight="1" x14ac:dyDescent="0.35">
      <c r="AA42" s="7" t="e">
        <f>IF(AA3=0," ",IF(AA12=6,"six ",IF(AA12=7,"sept ",IF(AA12=8,"huit ",IF(AA12=9,"neuf ",)))))</f>
        <v>#REF!</v>
      </c>
    </row>
    <row r="43" spans="27:27" ht="12.75" customHeight="1" x14ac:dyDescent="0.35">
      <c r="AA43" s="7" t="e">
        <f>IF(AA7&gt;0,"cent ", "cents ")</f>
        <v>#REF!</v>
      </c>
    </row>
    <row r="44" spans="27:27" ht="12.75" customHeight="1" x14ac:dyDescent="0.35">
      <c r="AA44" s="7" t="e">
        <f>IF(AA7=10,"dix ",IF(AA7=11,"onze ",IF(AA7=12,"douze ",IF(AA7=13,"treize ",IF(AA7=14,"quatorze ",IF(AA7=15,"quinze ",AA56))))))</f>
        <v>#REF!</v>
      </c>
    </row>
    <row r="45" spans="27:27" ht="12.75" customHeight="1" x14ac:dyDescent="0.35">
      <c r="AA45" s="7" t="e">
        <f>IF(AA7=17,"",IF(AA7=18,"",IF(AA7=19,"",AA57)))</f>
        <v>#REF!</v>
      </c>
    </row>
    <row r="46" spans="27:27" ht="12.75" customHeight="1" x14ac:dyDescent="0.35">
      <c r="AA46" s="7" t="e">
        <f>IF(AA15=6,"six ",IF(AA15=7,"sept ",IF(AA15=8,"huit ",IF(AA15=9,"neuf ",))))</f>
        <v>#REF!</v>
      </c>
    </row>
    <row r="47" spans="27:27" ht="12.75" customHeight="1" x14ac:dyDescent="0.35">
      <c r="AA47" s="7" t="e">
        <f>IF(AA9&gt;0,"cent ", "cents ")</f>
        <v>#REF!</v>
      </c>
    </row>
    <row r="48" spans="27:27" ht="12.75" customHeight="1" x14ac:dyDescent="0.35">
      <c r="AA48" s="7" t="e">
        <f>IF(AA9=10,"dix ",IF(AA9=11,"onze ",IF(AA9=12,"douze ",IF(AA9=13,"treize ",IF(AA9=14,"quatorze ",IF(AA9=15,"quinze ",AA58))))))</f>
        <v>#REF!</v>
      </c>
    </row>
    <row r="49" spans="27:27" ht="12.75" customHeight="1" x14ac:dyDescent="0.35">
      <c r="AA49" s="7" t="e">
        <f>IF(AA9=11,"",IF(AA9=12,"",IF(AA9=13,"",IF(AA9=14,"",IF(AA9=15,"",IF(AA9=16,"",AA59))))))</f>
        <v>#REF!</v>
      </c>
    </row>
    <row r="50" spans="27:27" ht="12.75" customHeight="1" x14ac:dyDescent="0.35">
      <c r="AA50" s="7" t="e">
        <f>IF(AA18=6,"six ",IF(AA18=7,"sept ",IF(AA18=8,"huit ",IF(AA18=9,"neuf ",))))</f>
        <v>#REF!</v>
      </c>
    </row>
    <row r="51" spans="27:27" ht="12.75" customHeight="1" x14ac:dyDescent="0.35">
      <c r="AA51" s="7" t="e">
        <f>IF(AA10&gt;0,"cent ", "cents ")</f>
        <v>#REF!</v>
      </c>
    </row>
    <row r="52" spans="27:27" ht="12.75" customHeight="1" x14ac:dyDescent="0.35">
      <c r="AA52" s="7" t="e">
        <f>IF(AA10=10,"dix ",IF(AA10=11,"onze ",IF(AA10=12,"douze ",IF(AA10=13,"treize ",IF(AA10=14,"quatorze ",IF(AA10=15,"quinze ",AA60))))))</f>
        <v>#REF!</v>
      </c>
    </row>
    <row r="53" spans="27:27" ht="12.75" customHeight="1" x14ac:dyDescent="0.35">
      <c r="AA53" s="7" t="e">
        <f>IF(AA10=17,"",IF(AA10=18,"",IF(AA10=19,"",AA61)))</f>
        <v>#REF!</v>
      </c>
    </row>
    <row r="54" spans="27:27" ht="12.75" customHeight="1" x14ac:dyDescent="0.35">
      <c r="AA54" s="7" t="e">
        <f>IF(AA11=10,"dix ",IF(AA11=11,"onze ",IF(AA11=12,"douze ",IF(AA11=13,"treize ",IF(AA11=14,"quatorze ",IF(AA11=15,"quinze ",AA62))))))</f>
        <v>#REF!</v>
      </c>
    </row>
    <row r="55" spans="27:27" ht="12.75" customHeight="1" x14ac:dyDescent="0.35">
      <c r="AA55" s="7" t="e">
        <f>IF(AA11=17,"",IF(AA11=18,"",IF(AA11=19,"",AA63)))</f>
        <v>#REF!</v>
      </c>
    </row>
    <row r="56" spans="27:27" ht="12.75" customHeight="1" x14ac:dyDescent="0.35">
      <c r="AA56" s="7" t="e">
        <f>IF(AA7=16,"seize ",IF(AA7=17,"dix-sept ",IF(AA7=18,"dix-huit ",IF(AA7=19,"dix-neuf ",AA64))))</f>
        <v>#REF!</v>
      </c>
    </row>
    <row r="57" spans="27:27" ht="12.75" customHeight="1" x14ac:dyDescent="0.35">
      <c r="AA57" s="7" t="e">
        <f>IF(AA7=21,"et un ",IF(AA7=31,"et un ",IF(AA7=41,"et un ",IF(AA7=51,"et un ",IF(AA7=61,"et un ",AA65)))))</f>
        <v>#REF!</v>
      </c>
    </row>
    <row r="58" spans="27:27" ht="12.75" customHeight="1" x14ac:dyDescent="0.35">
      <c r="AA58" s="7" t="e">
        <f>IF(AA9=16,"seize ",IF(AA9=17,"dix-sept ",IF(AA9=18,"dix-huit ",IF(AA9=19,"dix-neuf ",AA66))))</f>
        <v>#REF!</v>
      </c>
    </row>
    <row r="59" spans="27:27" ht="12.75" customHeight="1" x14ac:dyDescent="0.35">
      <c r="AA59" s="7" t="e">
        <f>IF(AA9=17,"",IF(AA9=18,"",IF(AA9=19,"",AA67)))</f>
        <v>#REF!</v>
      </c>
    </row>
    <row r="60" spans="27:27" ht="12.75" customHeight="1" x14ac:dyDescent="0.35">
      <c r="AA60" s="7" t="e">
        <f>IF(AA10=16,"seize ",IF(AA10=17,"dix-sept ",IF(AA10=18,"dix-huit ",IF(AA10=19,"dix-neuf ",AA68))))</f>
        <v>#REF!</v>
      </c>
    </row>
    <row r="61" spans="27:27" ht="12.75" customHeight="1" x14ac:dyDescent="0.35">
      <c r="AA61" s="7" t="e">
        <f>IF(AA10=21,"et un ",IF(AA10=31,"et un ",IF(AA10=41,"et un ",IF(AA10=51,"et un ",IF(AA10=61,"et un ",AA69)))))</f>
        <v>#REF!</v>
      </c>
    </row>
    <row r="62" spans="27:27" ht="12.75" customHeight="1" x14ac:dyDescent="0.35">
      <c r="AA62" s="7" t="e">
        <f>IF(AA11=16,"seize ",IF(AA11=17,"dix-sept ",IF(AA11=18,"dix-huit ",IF(AA11=19,"dix-neuf ",AA70))))</f>
        <v>#REF!</v>
      </c>
    </row>
    <row r="63" spans="27:27" ht="12.75" customHeight="1" x14ac:dyDescent="0.35">
      <c r="AA63" s="7" t="e">
        <f>IF(AA11=21,"et un ",IF(AA11=31,"et un ",IF(AA11=41,"et un ",IF(AA11=51,"et un ",IF(AA11=61,"et un ",AA71)))))</f>
        <v>#REF!</v>
      </c>
    </row>
    <row r="64" spans="27:27" ht="12.75" customHeight="1" x14ac:dyDescent="0.35">
      <c r="AA64" s="7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35">
      <c r="AA65" s="7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35">
      <c r="AA66" s="7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35">
      <c r="AA67" s="7" t="e">
        <f>IF(AA9=21,"et un ",IF(AA9=31,"et un ",IF(AA9=41,"et un ",IF(AA9=51,"et un ",IF(AA9=61,"et un ",AA75)))))</f>
        <v>#REF!</v>
      </c>
    </row>
    <row r="68" spans="27:27" ht="12.75" customHeight="1" x14ac:dyDescent="0.35">
      <c r="AA68" s="7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35">
      <c r="AA69" s="7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35">
      <c r="AA70" s="7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35">
      <c r="AA71" s="7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35">
      <c r="AA72" s="7" t="e">
        <f>IF(AA7=76,"soixante-seize ",IF(AA7=77,"soixante-dix-sept ",IF(AA7=78,"soixante-dix-huit ",IF(AA7=79,"soixante-dix-neuf ",AA80))))</f>
        <v>#REF!</v>
      </c>
    </row>
    <row r="73" spans="27:27" ht="12.75" customHeight="1" x14ac:dyDescent="0.35">
      <c r="AA73" s="7" t="e">
        <f>IF(AA13=9,"",IF(AA14=6,"six ",IF(AA14=7,"sept ",IF(AA14=8,"huit ",IF(AA14=9,"neuf ",)))))</f>
        <v>#REF!</v>
      </c>
    </row>
    <row r="74" spans="27:27" ht="12.75" customHeight="1" x14ac:dyDescent="0.35">
      <c r="AA74" s="7" t="e">
        <f>IF(AA9=76,"soixante-seize ",IF(AA9=77,"soixante-dix-sept ",IF(AA9=78,"soixante-dix-huit ",IF(AA9=79,"soixante-dix-neuf ",AA81))))</f>
        <v>#REF!</v>
      </c>
    </row>
    <row r="75" spans="27:27" ht="12.75" customHeight="1" x14ac:dyDescent="0.35">
      <c r="AA75" s="7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35">
      <c r="AA76" s="7" t="e">
        <f>IF(AA10=76,"soixante-seize ",IF(AA10=77,"soixante-dix-sept ",IF(AA10=78,"soixante-dix-huit ",IF(AA10=79,"soixante-dix-neuf ",AA83))))</f>
        <v>#REF!</v>
      </c>
    </row>
    <row r="77" spans="27:27" ht="12.75" customHeight="1" x14ac:dyDescent="0.35">
      <c r="AA77" s="7" t="e">
        <f>IF(AA19=9,"",IF(AA20=6,"six ",IF(AA20=7,"sept ",IF(AA20=8,"huit ",IF(AA20=9,"neuf ",)))))</f>
        <v>#REF!</v>
      </c>
    </row>
    <row r="78" spans="27:27" ht="12.75" customHeight="1" x14ac:dyDescent="0.35">
      <c r="AA78" s="7" t="e">
        <f>IF(AA11=76,"soixante-seize ",IF(AA11=77,"soixante-dix-sept ",IF(AA11=78,"soixante-dix-huit ",IF(AA11=79,"soixante-dix-neuf ",AA84))))</f>
        <v>#REF!</v>
      </c>
    </row>
    <row r="79" spans="27:27" ht="12.75" customHeight="1" x14ac:dyDescent="0.35">
      <c r="AA79" s="7" t="e">
        <f>IF(AA21=9,"",IF(AA22=6,"six ",IF(AA22=7,"sept ",IF(AA22=8,"huit ",IF(AA22=9,"neuf ",)))))</f>
        <v>#REF!</v>
      </c>
    </row>
    <row r="80" spans="27:27" ht="12.75" customHeight="1" x14ac:dyDescent="0.35">
      <c r="AA80" s="7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35">
      <c r="AA81" s="7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35">
      <c r="AA82" s="7" t="e">
        <f>IF(AA16=9,"",IF(AA17=6,"six ",IF(AA17=7,"sept ",IF(AA17=8,"huit ",IF(AA17=9,"neuf ",)))))</f>
        <v>#REF!</v>
      </c>
    </row>
    <row r="83" spans="27:27" ht="12.75" customHeight="1" x14ac:dyDescent="0.35">
      <c r="AA83" s="7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35">
      <c r="AA84" s="7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35">
      <c r="AA85" s="7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35">
      <c r="AA86" s="7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35">
      <c r="AA87" s="7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35">
      <c r="AA88" s="7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35">
      <c r="AA89" s="7" t="e">
        <f>IF(AA13=2,"vingt ",IF(AA13=3,"trente ",IF(AA13=4,"quarante ",IF(AA13=5,"cinquante ",AA93))))</f>
        <v>#REF!</v>
      </c>
    </row>
    <row r="90" spans="27:27" ht="12.75" customHeight="1" x14ac:dyDescent="0.35">
      <c r="AA90" s="7" t="e">
        <f>IF(AA16=2,"vingt ",IF(AA16=3,"trente ",IF(AA16=4,"quarante ",IF(AA16=5,"cinquante ",AA94))))</f>
        <v>#REF!</v>
      </c>
    </row>
    <row r="91" spans="27:27" ht="12.75" customHeight="1" x14ac:dyDescent="0.35">
      <c r="AA91" s="7" t="e">
        <f>IF(AA19=2,"vingt ",IF(AA19=3,"trente ",IF(AA19=4,"quarante ",IF(AA19=5,"cinquante ",AA95))))</f>
        <v>#REF!</v>
      </c>
    </row>
    <row r="92" spans="27:27" ht="12.75" customHeight="1" x14ac:dyDescent="0.35">
      <c r="AA92" s="7" t="e">
        <f>IF(AA21=2,"vingt ",IF(AA21=3,"trente ",IF(AA21=4,"quarante ",IF(AA21=5,"cinquante ",AA96))))</f>
        <v>#REF!</v>
      </c>
    </row>
    <row r="93" spans="27:27" ht="12.75" customHeight="1" x14ac:dyDescent="0.35">
      <c r="AA93" s="7" t="e">
        <f>IF(AA13=6,"soixante ",IF(AA7=80,"quatre-vingts ",IF(AA13=8,"quatre-vingt-","")))</f>
        <v>#REF!</v>
      </c>
    </row>
    <row r="94" spans="27:27" ht="12.75" customHeight="1" x14ac:dyDescent="0.35">
      <c r="AA94" s="7" t="e">
        <f>IF(AA16=6,"soixante ",IF(AA9=80,"quatre-vingts ",IF(AA16=8,"quatre-vingt-","")))</f>
        <v>#REF!</v>
      </c>
    </row>
    <row r="95" spans="27:27" ht="12.75" customHeight="1" x14ac:dyDescent="0.35">
      <c r="AA95" s="7" t="e">
        <f>IF(AA19=6,"soixante ",IF(AA10=80,"quatre-vingts ",IF(AA19=8,"quatre-vingt-","")))</f>
        <v>#REF!</v>
      </c>
    </row>
    <row r="96" spans="27:27" ht="12.75" customHeight="1" x14ac:dyDescent="0.35">
      <c r="AA96" s="7" t="e">
        <f>IF(AA21=6,"soixante ",IF(AA11=80,"quatre-vingts ",IF(AA21=8,"quatre-vingt-","")))</f>
        <v>#REF!</v>
      </c>
    </row>
    <row r="97" spans="27:27" ht="12.75" customHeight="1" x14ac:dyDescent="0.35">
      <c r="AA97" s="7">
        <v>0</v>
      </c>
    </row>
    <row r="98" spans="27:27" ht="12.75" customHeight="1" x14ac:dyDescent="0.35">
      <c r="AA98" s="7" t="e">
        <f>(AA23&amp;AA24&amp;AA25&amp;AA26&amp;AA27&amp;AA28&amp;AA29&amp;AA30&amp;AA31&amp;AA32&amp;AA33&amp;AA34&amp;AA35&amp;AA36&amp;AA37&amp;AA38&amp;AA39&amp;AA40&amp;AA41)</f>
        <v>#REF!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7" t="s">
        <v>73</v>
      </c>
      <c r="B1" s="7" t="s">
        <v>74</v>
      </c>
    </row>
    <row r="2" spans="1:3" x14ac:dyDescent="0.35">
      <c r="A2" s="7" t="s">
        <v>75</v>
      </c>
      <c r="B2" s="7" t="s">
        <v>66</v>
      </c>
    </row>
    <row r="3" spans="1:3" x14ac:dyDescent="0.35">
      <c r="A3" s="7" t="s">
        <v>76</v>
      </c>
      <c r="B3" s="7">
        <v>1</v>
      </c>
    </row>
    <row r="4" spans="1:3" x14ac:dyDescent="0.35">
      <c r="A4" s="7" t="s">
        <v>77</v>
      </c>
      <c r="B4" s="7">
        <v>0</v>
      </c>
    </row>
    <row r="5" spans="1:3" x14ac:dyDescent="0.35">
      <c r="A5" s="7" t="s">
        <v>78</v>
      </c>
      <c r="B5" s="7">
        <v>0</v>
      </c>
    </row>
    <row r="6" spans="1:3" x14ac:dyDescent="0.35">
      <c r="A6" s="7" t="s">
        <v>79</v>
      </c>
      <c r="B6" s="7">
        <v>1</v>
      </c>
    </row>
    <row r="7" spans="1:3" x14ac:dyDescent="0.35">
      <c r="A7" s="7" t="s">
        <v>80</v>
      </c>
      <c r="B7" s="7">
        <v>1</v>
      </c>
    </row>
    <row r="8" spans="1:3" x14ac:dyDescent="0.35">
      <c r="A8" s="7" t="s">
        <v>81</v>
      </c>
      <c r="B8" s="7">
        <v>0</v>
      </c>
    </row>
    <row r="9" spans="1:3" x14ac:dyDescent="0.35">
      <c r="A9" s="7" t="s">
        <v>82</v>
      </c>
      <c r="B9" s="7">
        <v>0</v>
      </c>
    </row>
    <row r="10" spans="1:3" x14ac:dyDescent="0.35">
      <c r="A10" s="7" t="s">
        <v>83</v>
      </c>
      <c r="C10" s="7" t="s">
        <v>84</v>
      </c>
    </row>
    <row r="11" spans="1:3" x14ac:dyDescent="0.35">
      <c r="A11" s="7" t="s">
        <v>85</v>
      </c>
      <c r="B11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2" spans="1:10" ht="12.75" customHeight="1" x14ac:dyDescent="0.35">
      <c r="B2" s="123" t="s">
        <v>86</v>
      </c>
      <c r="C2" s="123"/>
      <c r="D2" s="123"/>
      <c r="E2" s="123"/>
      <c r="F2" s="123"/>
      <c r="G2" s="123"/>
      <c r="H2" s="123"/>
      <c r="I2" s="123"/>
      <c r="J2" s="123"/>
    </row>
    <row r="4" spans="1:10" ht="12.75" customHeight="1" x14ac:dyDescent="0.35">
      <c r="A4" s="34" t="s">
        <v>40</v>
      </c>
      <c r="B4" s="33" t="s">
        <v>87</v>
      </c>
      <c r="C4" s="124"/>
      <c r="D4" s="124"/>
      <c r="E4" s="124"/>
      <c r="F4" s="124"/>
      <c r="G4" s="124"/>
      <c r="H4" s="124"/>
      <c r="I4" s="124"/>
      <c r="J4" s="124"/>
    </row>
    <row r="6" spans="1:10" ht="12.75" customHeight="1" x14ac:dyDescent="0.35">
      <c r="A6" s="34" t="s">
        <v>42</v>
      </c>
      <c r="B6" s="33" t="s">
        <v>88</v>
      </c>
      <c r="C6" s="124"/>
      <c r="D6" s="124"/>
      <c r="E6" s="124"/>
      <c r="F6" s="124"/>
      <c r="G6" s="124"/>
      <c r="H6" s="124"/>
      <c r="I6" s="124"/>
      <c r="J6" s="124"/>
    </row>
    <row r="8" spans="1:10" ht="12.75" customHeight="1" x14ac:dyDescent="0.35">
      <c r="A8" s="34" t="s">
        <v>52</v>
      </c>
      <c r="B8" s="33" t="s">
        <v>89</v>
      </c>
      <c r="C8" s="124"/>
      <c r="D8" s="124"/>
      <c r="E8" s="124"/>
      <c r="F8" s="124"/>
      <c r="G8" s="124"/>
      <c r="H8" s="124"/>
      <c r="I8" s="124"/>
      <c r="J8" s="124"/>
    </row>
    <row r="10" spans="1:10" ht="12.75" customHeight="1" x14ac:dyDescent="0.35">
      <c r="A10" s="34" t="s">
        <v>54</v>
      </c>
      <c r="B10" s="33" t="s">
        <v>90</v>
      </c>
      <c r="C10" s="125"/>
      <c r="D10" s="125"/>
      <c r="E10" s="125"/>
      <c r="F10" s="125"/>
      <c r="G10" s="125"/>
      <c r="H10" s="125"/>
      <c r="I10" s="125"/>
      <c r="J10" s="125"/>
    </row>
    <row r="12" spans="1:10" ht="12.75" customHeight="1" x14ac:dyDescent="0.35">
      <c r="A12" s="34" t="s">
        <v>44</v>
      </c>
      <c r="B12" s="33" t="s">
        <v>91</v>
      </c>
      <c r="C12" s="124"/>
      <c r="D12" s="124"/>
      <c r="E12" s="124"/>
      <c r="F12" s="124"/>
      <c r="G12" s="124"/>
      <c r="H12" s="124"/>
      <c r="I12" s="124"/>
      <c r="J12" s="124"/>
    </row>
    <row r="14" spans="1:10" ht="12.75" customHeight="1" x14ac:dyDescent="0.35">
      <c r="A14" s="34" t="s">
        <v>56</v>
      </c>
      <c r="B14" s="33" t="s">
        <v>92</v>
      </c>
      <c r="C14" s="124"/>
      <c r="D14" s="124"/>
      <c r="E14" s="124"/>
      <c r="F14" s="124"/>
      <c r="G14" s="124"/>
      <c r="H14" s="124"/>
      <c r="I14" s="124"/>
      <c r="J14" s="124"/>
    </row>
    <row r="16" spans="1:10" ht="12.75" customHeight="1" x14ac:dyDescent="0.35">
      <c r="A16" s="34" t="s">
        <v>58</v>
      </c>
      <c r="B16" s="33" t="s">
        <v>93</v>
      </c>
      <c r="C16" s="124"/>
      <c r="D16" s="124"/>
      <c r="E16" s="124"/>
      <c r="F16" s="124"/>
      <c r="G16" s="124"/>
      <c r="H16" s="124"/>
      <c r="I16" s="124"/>
      <c r="J16" s="124"/>
    </row>
    <row r="18" spans="1:10" ht="12.75" customHeight="1" x14ac:dyDescent="0.35">
      <c r="A18" s="34" t="s">
        <v>60</v>
      </c>
      <c r="B18" s="33" t="s">
        <v>94</v>
      </c>
      <c r="C18" s="126"/>
      <c r="D18" s="126"/>
      <c r="E18" s="126"/>
      <c r="F18" s="126"/>
      <c r="G18" s="126"/>
      <c r="H18" s="126"/>
      <c r="I18" s="126"/>
      <c r="J18" s="126"/>
    </row>
    <row r="20" spans="1:10" ht="12.75" customHeight="1" x14ac:dyDescent="0.35">
      <c r="A20" s="34" t="s">
        <v>95</v>
      </c>
      <c r="B20" s="33" t="s">
        <v>96</v>
      </c>
      <c r="C20" s="126"/>
      <c r="D20" s="126"/>
      <c r="E20" s="126"/>
      <c r="F20" s="126"/>
      <c r="G20" s="126"/>
      <c r="H20" s="126"/>
      <c r="I20" s="126"/>
      <c r="J20" s="126"/>
    </row>
    <row r="22" spans="1:10" ht="12.75" customHeight="1" x14ac:dyDescent="0.35">
      <c r="A22" s="34" t="s">
        <v>46</v>
      </c>
      <c r="B22" s="33" t="s">
        <v>97</v>
      </c>
      <c r="C22" s="126"/>
      <c r="D22" s="126"/>
      <c r="E22" s="126"/>
      <c r="F22" s="126"/>
      <c r="G22" s="126"/>
      <c r="H22" s="126"/>
      <c r="I22" s="126"/>
      <c r="J22" s="126"/>
    </row>
    <row r="24" spans="1:10" ht="12.75" customHeight="1" x14ac:dyDescent="0.35">
      <c r="A24" s="34" t="s">
        <v>48</v>
      </c>
      <c r="B24" s="33" t="s">
        <v>98</v>
      </c>
      <c r="C24" s="124"/>
      <c r="D24" s="124"/>
      <c r="E24" s="124"/>
      <c r="F24" s="124"/>
      <c r="G24" s="124"/>
      <c r="H24" s="124"/>
      <c r="I24" s="124"/>
      <c r="J24" s="124"/>
    </row>
    <row r="28" spans="1:10" ht="60" customHeight="1" x14ac:dyDescent="0.35">
      <c r="A28" s="34" t="s">
        <v>50</v>
      </c>
      <c r="B28" s="33" t="s">
        <v>99</v>
      </c>
      <c r="C28" s="124"/>
      <c r="D28" s="124"/>
      <c r="E28" s="124"/>
      <c r="F28" s="124"/>
      <c r="G28" s="124"/>
      <c r="H28" s="124"/>
      <c r="I28" s="124"/>
      <c r="J28" s="124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</sheetPr>
  <dimension ref="B2:F54"/>
  <sheetViews>
    <sheetView showGridLines="0" workbookViewId="0">
      <selection activeCell="B6" sqref="B6"/>
    </sheetView>
  </sheetViews>
  <sheetFormatPr baseColWidth="10" defaultColWidth="8.7265625" defaultRowHeight="12.75" customHeight="1" x14ac:dyDescent="0.35"/>
  <cols>
    <col min="1" max="1" width="11.453125" customWidth="1"/>
    <col min="2" max="2" width="68.1796875" customWidth="1"/>
    <col min="3" max="6" width="15.54296875" customWidth="1"/>
  </cols>
  <sheetData>
    <row r="2" spans="2:6" ht="16.25" customHeight="1" x14ac:dyDescent="0.35">
      <c r="B2" s="127" t="s">
        <v>100</v>
      </c>
      <c r="C2" s="127"/>
      <c r="D2" s="127"/>
      <c r="E2" s="127"/>
      <c r="F2" s="127"/>
    </row>
    <row r="4" spans="2:6" ht="12.75" customHeight="1" x14ac:dyDescent="0.35">
      <c r="B4" s="40" t="s">
        <v>101</v>
      </c>
      <c r="C4" s="40" t="s">
        <v>31</v>
      </c>
      <c r="D4" s="40" t="s">
        <v>102</v>
      </c>
      <c r="E4" s="40" t="s">
        <v>103</v>
      </c>
      <c r="F4" s="40" t="s">
        <v>104</v>
      </c>
    </row>
    <row r="6" spans="2:6" ht="12.75" customHeight="1" x14ac:dyDescent="0.35">
      <c r="B6" s="41"/>
      <c r="C6" s="42"/>
      <c r="D6" s="43"/>
      <c r="E6" s="44"/>
      <c r="F6" s="45" t="str">
        <f>IF(AND(E6= "",D6= ""), "", ROUND(ROUND(E6, 2) * ROUND(D6, 3), 2))</f>
        <v/>
      </c>
    </row>
    <row r="8" spans="2:6" ht="12.75" customHeight="1" x14ac:dyDescent="0.35">
      <c r="B8" s="41"/>
      <c r="C8" s="42"/>
      <c r="D8" s="43"/>
      <c r="E8" s="44"/>
      <c r="F8" s="45" t="str">
        <f>IF(AND(E8= "",D8= ""), "", ROUND(ROUND(E8, 2) * ROUND(D8, 3), 2))</f>
        <v/>
      </c>
    </row>
    <row r="10" spans="2:6" ht="12.75" customHeight="1" x14ac:dyDescent="0.35">
      <c r="B10" s="41"/>
      <c r="C10" s="42"/>
      <c r="D10" s="43"/>
      <c r="E10" s="44"/>
      <c r="F10" s="45" t="str">
        <f>IF(AND(E10= "",D10= ""), "", ROUND(ROUND(E10, 2) * ROUND(D10, 3), 2))</f>
        <v/>
      </c>
    </row>
    <row r="12" spans="2:6" ht="12.75" customHeight="1" x14ac:dyDescent="0.35">
      <c r="B12" s="41"/>
      <c r="C12" s="42"/>
      <c r="D12" s="43"/>
      <c r="E12" s="44"/>
      <c r="F12" s="45" t="str">
        <f>IF(AND(E12= "",D12= ""), "", ROUND(ROUND(E12, 2) * ROUND(D12, 3), 2))</f>
        <v/>
      </c>
    </row>
    <row r="14" spans="2:6" ht="12.75" customHeight="1" x14ac:dyDescent="0.35">
      <c r="B14" s="41"/>
      <c r="C14" s="42"/>
      <c r="D14" s="43"/>
      <c r="E14" s="44"/>
      <c r="F14" s="45" t="str">
        <f>IF(AND(E14= "",D14= ""), "", ROUND(ROUND(E14, 2) * ROUND(D14, 3), 2))</f>
        <v/>
      </c>
    </row>
    <row r="16" spans="2:6" ht="12.75" customHeight="1" x14ac:dyDescent="0.35">
      <c r="B16" s="41"/>
      <c r="C16" s="42"/>
      <c r="D16" s="43"/>
      <c r="E16" s="44"/>
      <c r="F16" s="45" t="str">
        <f>IF(AND(E16= "",D16= ""), "", ROUND(ROUND(E16, 2) * ROUND(D16, 3), 2))</f>
        <v/>
      </c>
    </row>
    <row r="18" spans="2:6" ht="12.75" customHeight="1" x14ac:dyDescent="0.35">
      <c r="B18" s="41"/>
      <c r="C18" s="42"/>
      <c r="D18" s="43"/>
      <c r="E18" s="44"/>
      <c r="F18" s="45" t="str">
        <f>IF(AND(E18= "",D18= ""), "", ROUND(ROUND(E18, 2) * ROUND(D18, 3), 2))</f>
        <v/>
      </c>
    </row>
    <row r="20" spans="2:6" ht="12.75" customHeight="1" x14ac:dyDescent="0.35">
      <c r="B20" s="41"/>
      <c r="C20" s="42"/>
      <c r="D20" s="43"/>
      <c r="E20" s="44"/>
      <c r="F20" s="45" t="str">
        <f>IF(AND(E20= "",D20= ""), "", ROUND(ROUND(E20, 2) * ROUND(D20, 3), 2))</f>
        <v/>
      </c>
    </row>
    <row r="22" spans="2:6" ht="12.75" customHeight="1" x14ac:dyDescent="0.35">
      <c r="B22" s="41"/>
      <c r="C22" s="42"/>
      <c r="D22" s="43"/>
      <c r="E22" s="44"/>
      <c r="F22" s="45" t="str">
        <f>IF(AND(E22= "",D22= ""), "", ROUND(ROUND(E22, 2) * ROUND(D22, 3), 2))</f>
        <v/>
      </c>
    </row>
    <row r="24" spans="2:6" ht="12.75" customHeight="1" x14ac:dyDescent="0.35">
      <c r="B24" s="41"/>
      <c r="C24" s="42"/>
      <c r="D24" s="43"/>
      <c r="E24" s="44"/>
      <c r="F24" s="45" t="str">
        <f>IF(AND(E24= "",D24= ""), "", ROUND(ROUND(E24, 2) * ROUND(D24, 3), 2))</f>
        <v/>
      </c>
    </row>
    <row r="26" spans="2:6" ht="12.75" customHeight="1" x14ac:dyDescent="0.35">
      <c r="B26" s="41"/>
      <c r="C26" s="42"/>
      <c r="D26" s="43"/>
      <c r="E26" s="44"/>
      <c r="F26" s="45" t="str">
        <f>IF(AND(E26= "",D26= ""), "", ROUND(ROUND(E26, 2) * ROUND(D26, 3), 2))</f>
        <v/>
      </c>
    </row>
    <row r="28" spans="2:6" ht="12.75" customHeight="1" x14ac:dyDescent="0.35">
      <c r="B28" s="41"/>
      <c r="C28" s="42"/>
      <c r="D28" s="43"/>
      <c r="E28" s="44"/>
      <c r="F28" s="45" t="str">
        <f>IF(AND(E28= "",D28= ""), "", ROUND(ROUND(E28, 2) * ROUND(D28, 3), 2))</f>
        <v/>
      </c>
    </row>
    <row r="30" spans="2:6" ht="12.75" customHeight="1" x14ac:dyDescent="0.35">
      <c r="B30" s="41"/>
      <c r="C30" s="42"/>
      <c r="D30" s="43"/>
      <c r="E30" s="44"/>
      <c r="F30" s="45" t="str">
        <f>IF(AND(E30= "",D30= ""), "", ROUND(ROUND(E30, 2) * ROUND(D30, 3), 2))</f>
        <v/>
      </c>
    </row>
    <row r="32" spans="2:6" ht="12.75" customHeight="1" x14ac:dyDescent="0.35">
      <c r="B32" s="41"/>
      <c r="C32" s="42"/>
      <c r="D32" s="43"/>
      <c r="E32" s="44"/>
      <c r="F32" s="45" t="str">
        <f>IF(AND(E32= "",D32= ""), "", ROUND(ROUND(E32, 2) * ROUND(D32, 3), 2))</f>
        <v/>
      </c>
    </row>
    <row r="34" spans="2:6" ht="12.75" customHeight="1" x14ac:dyDescent="0.35">
      <c r="B34" s="41"/>
      <c r="C34" s="42"/>
      <c r="D34" s="43"/>
      <c r="E34" s="44"/>
      <c r="F34" s="45" t="str">
        <f>IF(AND(E34= "",D34= ""), "", ROUND(ROUND(E34, 2) * ROUND(D34, 3), 2))</f>
        <v/>
      </c>
    </row>
    <row r="36" spans="2:6" ht="12.75" customHeight="1" x14ac:dyDescent="0.35">
      <c r="B36" s="41"/>
      <c r="C36" s="42"/>
      <c r="D36" s="43"/>
      <c r="E36" s="44"/>
      <c r="F36" s="45" t="str">
        <f>IF(AND(E36= "",D36= ""), "", ROUND(ROUND(E36, 2) * ROUND(D36, 3), 2))</f>
        <v/>
      </c>
    </row>
    <row r="38" spans="2:6" ht="12.75" customHeight="1" x14ac:dyDescent="0.35">
      <c r="B38" s="41"/>
      <c r="C38" s="42"/>
      <c r="D38" s="43"/>
      <c r="E38" s="44"/>
      <c r="F38" s="45" t="str">
        <f>IF(AND(E38= "",D38= ""), "", ROUND(ROUND(E38, 2) * ROUND(D38, 3), 2))</f>
        <v/>
      </c>
    </row>
    <row r="40" spans="2:6" ht="12.75" customHeight="1" x14ac:dyDescent="0.35">
      <c r="B40" s="41"/>
      <c r="C40" s="42"/>
      <c r="D40" s="43"/>
      <c r="E40" s="44"/>
      <c r="F40" s="45" t="str">
        <f>IF(AND(E40= "",D40= ""), "", ROUND(ROUND(E40, 2) * ROUND(D40, 3), 2))</f>
        <v/>
      </c>
    </row>
    <row r="42" spans="2:6" ht="12.75" customHeight="1" x14ac:dyDescent="0.35">
      <c r="B42" s="41"/>
      <c r="C42" s="42"/>
      <c r="D42" s="43"/>
      <c r="E42" s="44"/>
      <c r="F42" s="45" t="str">
        <f>IF(AND(E42= "",D42= ""), "", ROUND(ROUND(E42, 2) * ROUND(D42, 3), 2))</f>
        <v/>
      </c>
    </row>
    <row r="44" spans="2:6" ht="12.75" customHeight="1" x14ac:dyDescent="0.35">
      <c r="B44" s="41"/>
      <c r="C44" s="42"/>
      <c r="D44" s="43"/>
      <c r="E44" s="44"/>
      <c r="F44" s="45" t="str">
        <f>IF(AND(E44= "",D44= ""), "", ROUND(ROUND(E44, 2) * ROUND(D44, 3), 2))</f>
        <v/>
      </c>
    </row>
    <row r="46" spans="2:6" ht="12.75" customHeight="1" x14ac:dyDescent="0.35">
      <c r="B46" s="41"/>
      <c r="C46" s="42"/>
      <c r="D46" s="43"/>
      <c r="E46" s="44"/>
      <c r="F46" s="45" t="str">
        <f>IF(AND(E46= "",D46= ""), "", ROUND(ROUND(E46, 2) * ROUND(D46, 3), 2))</f>
        <v/>
      </c>
    </row>
    <row r="48" spans="2:6" ht="12.75" customHeight="1" x14ac:dyDescent="0.35">
      <c r="B48" s="41"/>
      <c r="C48" s="42"/>
      <c r="D48" s="43"/>
      <c r="E48" s="44"/>
      <c r="F48" s="45" t="str">
        <f>IF(AND(E48= "",D48= ""), "", ROUND(ROUND(E48, 2) * ROUND(D48, 3), 2))</f>
        <v/>
      </c>
    </row>
    <row r="50" spans="2:6" ht="12.75" customHeight="1" x14ac:dyDescent="0.35">
      <c r="B50" s="41"/>
      <c r="C50" s="42"/>
      <c r="D50" s="43"/>
      <c r="E50" s="44"/>
      <c r="F50" s="45" t="str">
        <f>IF(AND(E50= "",D50= ""), "", ROUND(ROUND(E50, 2) * ROUND(D50, 3), 2))</f>
        <v/>
      </c>
    </row>
    <row r="52" spans="2:6" ht="12.75" customHeight="1" x14ac:dyDescent="0.35">
      <c r="B52" s="41"/>
      <c r="C52" s="42"/>
      <c r="D52" s="43"/>
      <c r="E52" s="44"/>
      <c r="F52" s="45" t="str">
        <f>IF(AND(E52= "",D52= ""), "", ROUND(ROUND(E52, 2) * ROUND(D52, 3), 2))</f>
        <v/>
      </c>
    </row>
    <row r="54" spans="2:6" ht="12.75" customHeight="1" x14ac:dyDescent="0.35">
      <c r="B54" s="41"/>
      <c r="C54" s="42"/>
      <c r="D54" s="43"/>
      <c r="E54" s="44"/>
      <c r="F54" s="45" t="str">
        <f>IF(AND(E54= "",D54= ""), "", ROUND(ROUND(E54, 2) * ROUND(D54, 3), 2))</f>
        <v/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DECHANET Facility</dc:creator>
  <cp:lastModifiedBy>DECHANET Facility</cp:lastModifiedBy>
  <dcterms:created xsi:type="dcterms:W3CDTF">2023-09-14T06:25:37Z</dcterms:created>
  <dcterms:modified xsi:type="dcterms:W3CDTF">2025-10-30T18:20:04Z</dcterms:modified>
</cp:coreProperties>
</file>